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U:\BUDGET 2019-2020\"/>
    </mc:Choice>
  </mc:AlternateContent>
  <xr:revisionPtr revIDLastSave="0" documentId="13_ncr:1_{7A7A9240-13F4-40E9-8C03-9F27A32F4FCD}" xr6:coauthVersionLast="44" xr6:coauthVersionMax="44" xr10:uidLastSave="{00000000-0000-0000-0000-000000000000}"/>
  <bookViews>
    <workbookView xWindow="28680" yWindow="-435" windowWidth="29040" windowHeight="15840" xr2:uid="{00000000-000D-0000-FFFF-FFFF00000000}"/>
  </bookViews>
  <sheets>
    <sheet name="Sheet1" sheetId="1" r:id="rId1"/>
  </sheets>
  <definedNames>
    <definedName name="_xlnm.Print_Titles" localSheetId="0">Sheet1!$A:$F,Sheet1!$1:$2</definedName>
    <definedName name="QB_COLUMN_59200" localSheetId="0" hidden="1">Sheet1!$G$2</definedName>
    <definedName name="QB_COLUMN_63620" localSheetId="0" hidden="1">Sheet1!$K$2</definedName>
    <definedName name="QB_COLUMN_64430" localSheetId="0" hidden="1">Sheet1!$M$2</definedName>
    <definedName name="QB_COLUMN_76210" localSheetId="0" hidden="1">Sheet1!$I$2</definedName>
    <definedName name="QB_DATA_0" localSheetId="0" hidden="1">Sheet1!$5:$5,Sheet1!$9:$9,Sheet1!$10:$10,Sheet1!$11:$11,Sheet1!$12:$12,Sheet1!$13:$13,Sheet1!$17:$17,Sheet1!$21:$21,Sheet1!$22:$22,Sheet1!#REF!,Sheet1!#REF!,Sheet1!$27:$27,Sheet1!$28:$28,Sheet1!$29:$29,Sheet1!#REF!,Sheet1!$33:$33</definedName>
    <definedName name="QB_DATA_1" localSheetId="0" hidden="1">Sheet1!$37:$37,Sheet1!$38:$38,Sheet1!$39:$39,Sheet1!$40:$40,Sheet1!$41:$41,Sheet1!#REF!,Sheet1!$45:$45,Sheet1!$46:$46,Sheet1!$47:$47,Sheet1!$48:$48,Sheet1!$53:$53,Sheet1!$58:$58,Sheet1!$59:$59,Sheet1!$60:$60,Sheet1!$61:$61,Sheet1!$65:$65</definedName>
    <definedName name="QB_DATA_2" localSheetId="0" hidden="1">Sheet1!$66:$66,Sheet1!$67:$67,Sheet1!$68:$68,Sheet1!$69:$69,Sheet1!$74:$74,Sheet1!$75:$75,Sheet1!$76:$76,Sheet1!#REF!,Sheet1!$80:$80,Sheet1!$84:$84,Sheet1!$85:$85,Sheet1!$86:$86,Sheet1!$87:$87,Sheet1!$94:$94,Sheet1!$95:$95,Sheet1!$99:$99</definedName>
    <definedName name="QB_DATA_3" localSheetId="0" hidden="1">Sheet1!$100:$100,Sheet1!$103:$103,Sheet1!#REF!,Sheet1!$112:$112,Sheet1!$113:$113,Sheet1!#REF!,Sheet1!#REF!,Sheet1!$114:$114,Sheet1!#REF!,Sheet1!#REF!,Sheet1!$119:$119,Sheet1!$123:$123,Sheet1!$128:$128,Sheet1!$129:$129,Sheet1!$130:$130,Sheet1!$132:$132</definedName>
    <definedName name="QB_DATA_4" localSheetId="0" hidden="1">Sheet1!$133:$133,Sheet1!$141:$141,Sheet1!$145:$145,Sheet1!$146:$146,Sheet1!$147:$147,Sheet1!$148:$148,Sheet1!$153:$153,Sheet1!$157:$157,Sheet1!$158:$158,Sheet1!$159:$159,Sheet1!$160:$160,Sheet1!$164:$164,Sheet1!$165:$165,Sheet1!$166:$166,Sheet1!$167:$167,Sheet1!$168:$168</definedName>
    <definedName name="QB_DATA_5" localSheetId="0" hidden="1">Sheet1!$169:$169,Sheet1!$170:$170,Sheet1!$171:$171,Sheet1!$172:$172,Sheet1!$173:$173,Sheet1!$174:$174,Sheet1!$175:$175,Sheet1!$176:$176,Sheet1!$177:$177,Sheet1!$178:$178,Sheet1!$179:$179,Sheet1!$180:$180,Sheet1!$181:$181,Sheet1!$182:$182,Sheet1!$186:$186,Sheet1!$190:$190</definedName>
    <definedName name="QB_DATA_6" localSheetId="0" hidden="1">Sheet1!$191:$191,Sheet1!$192:$192,Sheet1!$193:$193,Sheet1!$194:$194,Sheet1!$195:$195,Sheet1!$196:$196,Sheet1!$197:$197,Sheet1!$198:$198,Sheet1!$199:$199,Sheet1!$200:$200,Sheet1!$201:$201,Sheet1!$202:$202,Sheet1!$203:$203,Sheet1!$207:$207,Sheet1!$208:$208,Sheet1!$209:$209</definedName>
    <definedName name="QB_DATA_7" localSheetId="0" hidden="1">Sheet1!$210:$210,Sheet1!$212:$212,Sheet1!$213:$213,Sheet1!$214:$214,Sheet1!$215:$215,Sheet1!$216:$216,Sheet1!$218:$218,Sheet1!$219:$219,Sheet1!#REF!,Sheet1!$226:$226,Sheet1!$227:$227,Sheet1!$228:$228,Sheet1!$229:$229,Sheet1!$231:$231,Sheet1!$235:$235,Sheet1!$239:$239</definedName>
    <definedName name="QB_DATA_8" localSheetId="0" hidden="1">Sheet1!$240:$240,Sheet1!$241:$241,Sheet1!$242:$242,Sheet1!$243:$243,Sheet1!$244:$244,Sheet1!$245:$245,Sheet1!$246:$246,Sheet1!$247:$247,Sheet1!$248:$248,Sheet1!$249:$249,Sheet1!$250:$250,Sheet1!$251:$251,Sheet1!#REF!,Sheet1!#REF!</definedName>
    <definedName name="QB_FORMULA_0" localSheetId="0" hidden="1">Sheet1!$K$5,Sheet1!$M$5,Sheet1!$G$6,Sheet1!$I$6,Sheet1!$K$6,Sheet1!$M$6,Sheet1!$K$9,Sheet1!$M$9,Sheet1!$K$11,Sheet1!$M$11,Sheet1!$K$12,Sheet1!$M$12,Sheet1!$K$13,Sheet1!$M$13,Sheet1!$G$14,Sheet1!$I$14</definedName>
    <definedName name="QB_FORMULA_1" localSheetId="0" hidden="1">Sheet1!$K$14,Sheet1!$M$14,Sheet1!$K$17,Sheet1!$M$17,Sheet1!$G$18,Sheet1!$I$18,Sheet1!$K$18,Sheet1!$M$18,Sheet1!$K$21,Sheet1!$M$21,Sheet1!$K$22,Sheet1!$M$22,Sheet1!#REF!,Sheet1!#REF!,Sheet1!#REF!,Sheet1!#REF!</definedName>
    <definedName name="QB_FORMULA_10" localSheetId="0" hidden="1">Sheet1!$K$101,Sheet1!$M$101,Sheet1!$K$103,Sheet1!$M$103,Sheet1!#REF!,Sheet1!$G$105,Sheet1!$I$105,Sheet1!$K$105,Sheet1!$M$105,Sheet1!$G$108,Sheet1!$I$108,Sheet1!$K$108,Sheet1!$M$108,Sheet1!#REF!,Sheet1!#REF!,Sheet1!#REF!</definedName>
    <definedName name="QB_FORMULA_11" localSheetId="0" hidden="1">Sheet1!#REF!,Sheet1!#REF!,Sheet1!#REF!,Sheet1!#REF!,Sheet1!#REF!,Sheet1!$K$114,Sheet1!$M$114,Sheet1!#REF!,Sheet1!#REF!,Sheet1!#REF!,Sheet1!#REF!,Sheet1!$K$119,Sheet1!$M$119,Sheet1!$G$120,Sheet1!$I$120,Sheet1!$K$120</definedName>
    <definedName name="QB_FORMULA_12" localSheetId="0" hidden="1">Sheet1!$M$120,Sheet1!$K$123,Sheet1!$M$123,Sheet1!$G$124,Sheet1!$I$124,Sheet1!$K$124,Sheet1!$M$124,Sheet1!$K$128,Sheet1!$M$128,Sheet1!$K$129,Sheet1!$M$129,Sheet1!$K$130,Sheet1!$M$130,Sheet1!$K$132,Sheet1!$M$132,Sheet1!$K$133</definedName>
    <definedName name="QB_FORMULA_13" localSheetId="0" hidden="1">Sheet1!$M$133,Sheet1!$G$134,Sheet1!$I$134,Sheet1!$K$134,Sheet1!$M$134,Sheet1!$K$141,Sheet1!$M$141,Sheet1!$G$142,Sheet1!$I$142,Sheet1!$K$142,Sheet1!$M$142,Sheet1!$K$145,Sheet1!$M$145,Sheet1!$K$146,Sheet1!$M$146,Sheet1!$K$147</definedName>
    <definedName name="QB_FORMULA_14" localSheetId="0" hidden="1">Sheet1!$M$147,Sheet1!$K$148,Sheet1!$M$148,Sheet1!$G$149,Sheet1!$I$149,Sheet1!$K$149,Sheet1!$M$149,Sheet1!#REF!,Sheet1!#REF!,Sheet1!#REF!,Sheet1!#REF!,Sheet1!$K$153,Sheet1!$M$153,Sheet1!$G$154,Sheet1!$I$154,Sheet1!$K$154</definedName>
    <definedName name="QB_FORMULA_15" localSheetId="0" hidden="1">Sheet1!$M$154,Sheet1!$K$157,Sheet1!$M$157,Sheet1!$K$158,Sheet1!$M$158,Sheet1!$K$159,Sheet1!$M$159,Sheet1!$K$160,Sheet1!$M$160,Sheet1!$G$161,Sheet1!$I$161,Sheet1!$K$161,Sheet1!$M$161,Sheet1!$K$164,Sheet1!$M$164,Sheet1!$K$165</definedName>
    <definedName name="QB_FORMULA_16" localSheetId="0" hidden="1">Sheet1!$M$165,Sheet1!$K$166,Sheet1!$M$166,Sheet1!$K$167,Sheet1!$M$167,Sheet1!$K$168,Sheet1!$M$168,Sheet1!$K$169,Sheet1!$M$169,Sheet1!$K$170,Sheet1!$M$170,Sheet1!$K$171,Sheet1!$M$171,Sheet1!$K$172,Sheet1!$M$172,Sheet1!$K$173</definedName>
    <definedName name="QB_FORMULA_17" localSheetId="0" hidden="1">Sheet1!$M$173,Sheet1!$K$174,Sheet1!$M$174,Sheet1!$K$175,Sheet1!$M$175,Sheet1!$K$176,Sheet1!$M$176,Sheet1!$K$177,Sheet1!$M$177,Sheet1!$K$178,Sheet1!$M$178,Sheet1!$K$179,Sheet1!$M$179,Sheet1!$K$180,Sheet1!$M$180,Sheet1!$K$181</definedName>
    <definedName name="QB_FORMULA_18" localSheetId="0" hidden="1">Sheet1!$M$181,Sheet1!$K$182,Sheet1!$M$182,Sheet1!$G$183,Sheet1!$I$183,Sheet1!$K$183,Sheet1!$M$183,Sheet1!$K$186,Sheet1!$M$186,Sheet1!$G$187,Sheet1!$I$187,Sheet1!$K$187,Sheet1!$M$187,Sheet1!$K$190,Sheet1!$M$190,Sheet1!$K$191</definedName>
    <definedName name="QB_FORMULA_19" localSheetId="0" hidden="1">Sheet1!$M$191,Sheet1!$K$192,Sheet1!$M$192,Sheet1!$K$193,Sheet1!$M$193,Sheet1!$K$194,Sheet1!$M$194,Sheet1!$K$195,Sheet1!$M$195,Sheet1!$K$196,Sheet1!$M$196,Sheet1!$K$197,Sheet1!$M$197,Sheet1!$K$198,Sheet1!$M$198,Sheet1!$K$199</definedName>
    <definedName name="QB_FORMULA_2" localSheetId="0" hidden="1">Sheet1!$K$29,Sheet1!$M$29,Sheet1!$G$30,Sheet1!$I$30,Sheet1!$K$30,Sheet1!$M$30,Sheet1!$K$33,Sheet1!$M$33,Sheet1!$G$34,Sheet1!$I$34,Sheet1!$K$34,Sheet1!$M$34,Sheet1!$K$37,Sheet1!$M$37,Sheet1!$K$38,Sheet1!$M$38</definedName>
    <definedName name="QB_FORMULA_20" localSheetId="0" hidden="1">Sheet1!$M$199,Sheet1!$K$200,Sheet1!$M$200,Sheet1!$K$201,Sheet1!$M$201,Sheet1!$K$202,Sheet1!$M$202,Sheet1!$K$203,Sheet1!$M$203,Sheet1!$G$204,Sheet1!$I$204,Sheet1!$K$204,Sheet1!$M$204,Sheet1!$K$207,Sheet1!$M$207,Sheet1!$K$208</definedName>
    <definedName name="QB_FORMULA_21" localSheetId="0" hidden="1">Sheet1!$M$208,Sheet1!$K$209,Sheet1!$M$209,Sheet1!$K$210,Sheet1!$M$210,Sheet1!$K$212,Sheet1!$M$212,Sheet1!$K$213,Sheet1!$M$213,Sheet1!$K$214,Sheet1!$M$214,Sheet1!$K$215,Sheet1!$M$215,Sheet1!$K$216,Sheet1!$M$216,Sheet1!$K$218</definedName>
    <definedName name="QB_FORMULA_22" localSheetId="0" hidden="1">Sheet1!$M$218,Sheet1!$K$219,Sheet1!$M$219,Sheet1!$G$220,Sheet1!$I$220,Sheet1!$K$220,Sheet1!$M$220,Sheet1!$G$221,Sheet1!$I$221,Sheet1!$K$221,Sheet1!$M$221,Sheet1!$K$226,Sheet1!$M$226,Sheet1!$K$227,Sheet1!$M$227,Sheet1!$K$228</definedName>
    <definedName name="QB_FORMULA_23" localSheetId="0" hidden="1">Sheet1!$M$228,Sheet1!$K$229,Sheet1!$M$229,Sheet1!$K$231,Sheet1!$M$231,Sheet1!$G$232,Sheet1!$I$232,Sheet1!$K$232,Sheet1!$M$232,Sheet1!$K$235,Sheet1!$M$235,Sheet1!$G$236,Sheet1!$I$236,Sheet1!$K$236,Sheet1!$M$236,Sheet1!$K$239</definedName>
    <definedName name="QB_FORMULA_24" localSheetId="0" hidden="1">Sheet1!$M$239,Sheet1!$K$240,Sheet1!$M$240,Sheet1!$K$241,Sheet1!$M$241,Sheet1!$K$242,Sheet1!$M$242,Sheet1!$K$243,Sheet1!$M$243,Sheet1!$K$244,Sheet1!$M$244,Sheet1!$K$245,Sheet1!$M$245,Sheet1!$K$246,Sheet1!$M$246,Sheet1!$K$247</definedName>
    <definedName name="QB_FORMULA_25" localSheetId="0" hidden="1">Sheet1!$M$247,Sheet1!$K$248,Sheet1!$M$248,Sheet1!$K$249,Sheet1!$M$249,Sheet1!$K$250,Sheet1!$M$250,Sheet1!$K$251,Sheet1!$M$251,Sheet1!$G$252,Sheet1!$I$252,Sheet1!$K$252,Sheet1!$M$252,Sheet1!$G$253,Sheet1!$I$253,Sheet1!$K$253</definedName>
    <definedName name="QB_FORMULA_26" localSheetId="0" hidden="1">Sheet1!$M$253,Sheet1!$G$254,Sheet1!$I$254,Sheet1!$K$254,Sheet1!$M$254</definedName>
    <definedName name="QB_FORMULA_3" localSheetId="0" hidden="1">Sheet1!$K$39,Sheet1!$M$39,Sheet1!$K$40,Sheet1!$M$40,Sheet1!$K$41,Sheet1!$M$41,Sheet1!#REF!,Sheet1!#REF!,Sheet1!$G$42,Sheet1!$I$42,Sheet1!$K$42,Sheet1!$M$42,Sheet1!$K$45,Sheet1!$M$45,Sheet1!$K$46,Sheet1!$M$46</definedName>
    <definedName name="QB_FORMULA_4" localSheetId="0" hidden="1">Sheet1!$K$47,Sheet1!$M$47,Sheet1!$K$48,Sheet1!$M$48,Sheet1!$G$49,Sheet1!$I$49,Sheet1!$K$49,Sheet1!$M$49,Sheet1!$K$53,Sheet1!$M$53,Sheet1!$G$55,Sheet1!$I$55,Sheet1!$K$55,Sheet1!$M$55,Sheet1!$K$58,Sheet1!$M$58</definedName>
    <definedName name="QB_FORMULA_5" localSheetId="0" hidden="1">Sheet1!$K$59,Sheet1!$M$59,Sheet1!$K$60,Sheet1!$M$60,Sheet1!$K$61,Sheet1!$M$61,Sheet1!$G$62,Sheet1!$I$62,Sheet1!$K$62,Sheet1!$M$62,Sheet1!#REF!,Sheet1!#REF!,Sheet1!#REF!,Sheet1!#REF!,Sheet1!$K$65,Sheet1!$M$65</definedName>
    <definedName name="QB_FORMULA_6" localSheetId="0" hidden="1">Sheet1!$K$66,Sheet1!$M$66,Sheet1!$K$67,Sheet1!$M$67,Sheet1!$K$68,Sheet1!$M$68,Sheet1!$K$69,Sheet1!$M$69,Sheet1!$G$70,Sheet1!$I$70,Sheet1!$K$70,Sheet1!$M$70,Sheet1!$K$74,Sheet1!$M$74,Sheet1!$K$75,Sheet1!$M$75</definedName>
    <definedName name="QB_FORMULA_7" localSheetId="0" hidden="1">Sheet1!$K$76,Sheet1!$M$76,Sheet1!$G$77,Sheet1!$I$77,Sheet1!$K$77,Sheet1!$M$77,Sheet1!#REF!,Sheet1!#REF!,Sheet1!$K$80,Sheet1!$M$80,Sheet1!$G$81,Sheet1!$I$81,Sheet1!$K$81,Sheet1!$M$81,Sheet1!$K$84,Sheet1!$M$84</definedName>
    <definedName name="QB_FORMULA_8" localSheetId="0" hidden="1">Sheet1!$K$85,Sheet1!$M$85,Sheet1!$K$86,Sheet1!$M$86,Sheet1!$K$87,Sheet1!$M$87,Sheet1!$G$88,Sheet1!$I$88,Sheet1!$K$88,Sheet1!$M$88,Sheet1!#REF!,Sheet1!#REF!,Sheet1!#REF!,Sheet1!#REF!,Sheet1!$K$94,Sheet1!$M$94</definedName>
    <definedName name="QB_FORMULA_9" localSheetId="0" hidden="1">Sheet1!$K$95,Sheet1!$M$95,Sheet1!$G$96,Sheet1!$I$96,Sheet1!$K$96,Sheet1!$M$96,Sheet1!#REF!,Sheet1!#REF!,Sheet1!#REF!,Sheet1!#REF!,Sheet1!$K$99,Sheet1!$M$99,Sheet1!$K$100,Sheet1!$M$100,Sheet1!$G$101,Sheet1!$I$101</definedName>
    <definedName name="QB_ROW_100240" localSheetId="0" hidden="1">Sheet1!$E$228</definedName>
    <definedName name="QB_ROW_101240" localSheetId="0" hidden="1">Sheet1!$E$226</definedName>
    <definedName name="QB_ROW_102240" localSheetId="0" hidden="1">Sheet1!$E$231</definedName>
    <definedName name="QB_ROW_103240" localSheetId="0" hidden="1">Sheet1!$E$227</definedName>
    <definedName name="QB_ROW_105240" localSheetId="0" hidden="1">Sheet1!$E$5</definedName>
    <definedName name="QB_ROW_106250" localSheetId="0" hidden="1">Sheet1!$F$94</definedName>
    <definedName name="QB_ROW_107240" localSheetId="0" hidden="1">Sheet1!$E$67</definedName>
    <definedName name="QB_ROW_109250" localSheetId="0" hidden="1">Sheet1!$F$95</definedName>
    <definedName name="QB_ROW_114240" localSheetId="0" hidden="1">Sheet1!$E$37</definedName>
    <definedName name="QB_ROW_116240" localSheetId="0" hidden="1">Sheet1!$E$41</definedName>
    <definedName name="QB_ROW_117240" localSheetId="0" hidden="1">Sheet1!$E$197</definedName>
    <definedName name="QB_ROW_119240" localSheetId="0" hidden="1">Sheet1!$E$17</definedName>
    <definedName name="QB_ROW_122240" localSheetId="0" hidden="1">Sheet1!$E$66</definedName>
    <definedName name="QB_ROW_1230" localSheetId="0" hidden="1">Sheet1!#REF!</definedName>
    <definedName name="QB_ROW_125240" localSheetId="0" hidden="1">Sheet1!$E$68</definedName>
    <definedName name="QB_ROW_126240" localSheetId="0" hidden="1">Sheet1!$E$39</definedName>
    <definedName name="QB_ROW_127240" localSheetId="0" hidden="1">Sheet1!$E$69</definedName>
    <definedName name="QB_ROW_128240" localSheetId="0" hidden="1">Sheet1!$E$40</definedName>
    <definedName name="QB_ROW_131240" localSheetId="0" hidden="1">Sheet1!$E$10</definedName>
    <definedName name="QB_ROW_132240" localSheetId="0" hidden="1">Sheet1!$E$11</definedName>
    <definedName name="QB_ROW_134250" localSheetId="0" hidden="1">Sheet1!$F$60</definedName>
    <definedName name="QB_ROW_135250" localSheetId="0" hidden="1">Sheet1!$F$61</definedName>
    <definedName name="QB_ROW_136240" localSheetId="0" hidden="1">Sheet1!$E$45</definedName>
    <definedName name="QB_ROW_137240" localSheetId="0" hidden="1">Sheet1!$E$48</definedName>
    <definedName name="QB_ROW_140250" localSheetId="0" hidden="1">Sheet1!$F$59</definedName>
    <definedName name="QB_ROW_141240" localSheetId="0" hidden="1">Sheet1!$E$46</definedName>
    <definedName name="QB_ROW_142240" localSheetId="0" hidden="1">Sheet1!$E$47</definedName>
    <definedName name="QB_ROW_147250" localSheetId="0" hidden="1">Sheet1!$F$53</definedName>
    <definedName name="QB_ROW_148240" localSheetId="0" hidden="1">Sheet1!$E$38</definedName>
    <definedName name="QB_ROW_18301" localSheetId="0" hidden="1">Sheet1!$A$254</definedName>
    <definedName name="QB_ROW_183030" localSheetId="0" hidden="1">Sheet1!$D$189</definedName>
    <definedName name="QB_ROW_183330" localSheetId="0" hidden="1">Sheet1!$D$204</definedName>
    <definedName name="QB_ROW_184030" localSheetId="0" hidden="1">Sheet1!$D$206</definedName>
    <definedName name="QB_ROW_184330" localSheetId="0" hidden="1">Sheet1!$D$221</definedName>
    <definedName name="QB_ROW_185030" localSheetId="0" hidden="1">Sheet1!$D$234</definedName>
    <definedName name="QB_ROW_185330" localSheetId="0" hidden="1">Sheet1!$D$236</definedName>
    <definedName name="QB_ROW_186030" localSheetId="0" hidden="1">Sheet1!$D$225</definedName>
    <definedName name="QB_ROW_186330" localSheetId="0" hidden="1">Sheet1!$D$232</definedName>
    <definedName name="QB_ROW_187030" localSheetId="0" hidden="1">Sheet1!$D$151</definedName>
    <definedName name="QB_ROW_187330" localSheetId="0" hidden="1">Sheet1!$D$154</definedName>
    <definedName name="QB_ROW_188040" localSheetId="0" hidden="1">Sheet1!$E$93</definedName>
    <definedName name="QB_ROW_188340" localSheetId="0" hidden="1">Sheet1!$E$96</definedName>
    <definedName name="QB_ROW_189030" localSheetId="0" hidden="1">Sheet1!$D$8</definedName>
    <definedName name="QB_ROW_189330" localSheetId="0" hidden="1">Sheet1!$D$14</definedName>
    <definedName name="QB_ROW_192030" localSheetId="0" hidden="1">Sheet1!$D$51</definedName>
    <definedName name="QB_ROW_192330" localSheetId="0" hidden="1">Sheet1!#REF!</definedName>
    <definedName name="QB_ROW_193240" localSheetId="0" hidden="1">Sheet1!$E$65</definedName>
    <definedName name="QB_ROW_194240" localSheetId="0" hidden="1">Sheet1!$E$100</definedName>
    <definedName name="QB_ROW_196030" localSheetId="0" hidden="1">Sheet1!$D$238</definedName>
    <definedName name="QB_ROW_196330" localSheetId="0" hidden="1">Sheet1!$D$252</definedName>
    <definedName name="QB_ROW_197240" localSheetId="0" hidden="1">Sheet1!$E$239</definedName>
    <definedName name="QB_ROW_198240" localSheetId="0" hidden="1">Sheet1!$E$240</definedName>
    <definedName name="QB_ROW_199240" localSheetId="0" hidden="1">Sheet1!$E$250</definedName>
    <definedName name="QB_ROW_20022" localSheetId="0" hidden="1">Sheet1!$C$3</definedName>
    <definedName name="QB_ROW_200240" localSheetId="0" hidden="1">Sheet1!$E$249</definedName>
    <definedName name="QB_ROW_20240" localSheetId="0" hidden="1">Sheet1!$E$157</definedName>
    <definedName name="QB_ROW_20322" localSheetId="0" hidden="1">Sheet1!$C$105</definedName>
    <definedName name="QB_ROW_205240" localSheetId="0" hidden="1">Sheet1!$E$247</definedName>
    <definedName name="QB_ROW_207240" localSheetId="0" hidden="1">Sheet1!$E$245</definedName>
    <definedName name="QB_ROW_208040" localSheetId="0" hidden="1">Sheet1!$E$144</definedName>
    <definedName name="QB_ROW_208340" localSheetId="0" hidden="1">Sheet1!$E$149</definedName>
    <definedName name="QB_ROW_209240" localSheetId="0" hidden="1">Sheet1!$E$9</definedName>
    <definedName name="QB_ROW_21022" localSheetId="0" hidden="1">Sheet1!$C$109</definedName>
    <definedName name="QB_ROW_21322" localSheetId="0" hidden="1">Sheet1!$C$253</definedName>
    <definedName name="QB_ROW_231230" localSheetId="0" hidden="1">Sheet1!#REF!</definedName>
    <definedName name="QB_ROW_236040" localSheetId="0" hidden="1">Sheet1!$E$79</definedName>
    <definedName name="QB_ROW_236340" localSheetId="0" hidden="1">Sheet1!$E$81</definedName>
    <definedName name="QB_ROW_237040" localSheetId="0" hidden="1">Sheet1!$E$52</definedName>
    <definedName name="QB_ROW_237340" localSheetId="0" hidden="1">Sheet1!$E$55</definedName>
    <definedName name="QB_ROW_248250" localSheetId="0" hidden="1">Sheet1!$F$146</definedName>
    <definedName name="QB_ROW_25240" localSheetId="0" hidden="1">Sheet1!$E$158</definedName>
    <definedName name="QB_ROW_26240" localSheetId="0" hidden="1">Sheet1!$E$159</definedName>
    <definedName name="QB_ROW_266250" localSheetId="0" hidden="1">Sheet1!$F$85</definedName>
    <definedName name="QB_ROW_267250" localSheetId="0" hidden="1">Sheet1!$F$86</definedName>
    <definedName name="QB_ROW_268250" localSheetId="0" hidden="1">Sheet1!$F$129</definedName>
    <definedName name="QB_ROW_269250" localSheetId="0" hidden="1">Sheet1!$F$130</definedName>
    <definedName name="QB_ROW_272250" localSheetId="0" hidden="1">Sheet1!$F$87</definedName>
    <definedName name="QB_ROW_27240" localSheetId="0" hidden="1">Sheet1!$E$164</definedName>
    <definedName name="QB_ROW_273250" localSheetId="0" hidden="1">Sheet1!$F$133</definedName>
    <definedName name="QB_ROW_282240" localSheetId="0" hidden="1">Sheet1!$E$99</definedName>
    <definedName name="QB_ROW_285240" localSheetId="0" hidden="1">Sheet1!$E$12</definedName>
    <definedName name="QB_ROW_286250" localSheetId="0" hidden="1">Sheet1!$F$58</definedName>
    <definedName name="QB_ROW_300240" localSheetId="0" hidden="1">Sheet1!#REF!</definedName>
    <definedName name="QB_ROW_31240" localSheetId="0" hidden="1">Sheet1!$E$165</definedName>
    <definedName name="QB_ROW_322250" localSheetId="0" hidden="1">Sheet1!$F$128</definedName>
    <definedName name="QB_ROW_32240" localSheetId="0" hidden="1">Sheet1!$E$171</definedName>
    <definedName name="QB_ROW_325250" localSheetId="0" hidden="1">Sheet1!$F$84</definedName>
    <definedName name="QB_ROW_34240" localSheetId="0" hidden="1">Sheet1!$E$167</definedName>
    <definedName name="QB_ROW_348250" localSheetId="0" hidden="1">Sheet1!$F$75</definedName>
    <definedName name="QB_ROW_349250" localSheetId="0" hidden="1">Sheet1!$F$147</definedName>
    <definedName name="QB_ROW_35240" localSheetId="0" hidden="1">Sheet1!$E$176</definedName>
    <definedName name="QB_ROW_361250" localSheetId="0" hidden="1">Sheet1!#REF!</definedName>
    <definedName name="QB_ROW_38240" localSheetId="0" hidden="1">Sheet1!$E$166</definedName>
    <definedName name="QB_ROW_384240" localSheetId="0" hidden="1">Sheet1!$E$251</definedName>
    <definedName name="QB_ROW_41240" localSheetId="0" hidden="1">Sheet1!$E$169</definedName>
    <definedName name="QB_ROW_42240" localSheetId="0" hidden="1">Sheet1!$E$179</definedName>
    <definedName name="QB_ROW_43240" localSheetId="0" hidden="1">Sheet1!$E$178</definedName>
    <definedName name="QB_ROW_442240" localSheetId="0" hidden="1">Sheet1!$E$216</definedName>
    <definedName name="QB_ROW_443250" localSheetId="0" hidden="1">Sheet1!$F$218</definedName>
    <definedName name="QB_ROW_446240" localSheetId="0" hidden="1">Sheet1!$E$213</definedName>
    <definedName name="QB_ROW_447250" localSheetId="0" hidden="1">Sheet1!$F$219</definedName>
    <definedName name="QB_ROW_45240" localSheetId="0" hidden="1">Sheet1!$E$173</definedName>
    <definedName name="QB_ROW_46240" localSheetId="0" hidden="1">Sheet1!$E$168</definedName>
    <definedName name="QB_ROW_470240" localSheetId="0" hidden="1">Sheet1!$E$13</definedName>
    <definedName name="QB_ROW_47240" localSheetId="0" hidden="1">Sheet1!$E$186</definedName>
    <definedName name="QB_ROW_48240" localSheetId="0" hidden="1">Sheet1!$E$174</definedName>
    <definedName name="QB_ROW_49240" localSheetId="0" hidden="1">Sheet1!$E$172</definedName>
    <definedName name="QB_ROW_508250" localSheetId="0" hidden="1">Sheet1!$F$80</definedName>
    <definedName name="QB_ROW_51240" localSheetId="0" hidden="1">Sheet1!$E$177</definedName>
    <definedName name="QB_ROW_53240" localSheetId="0" hidden="1">Sheet1!$E$160</definedName>
    <definedName name="QB_ROW_546030" localSheetId="0" hidden="1">Sheet1!$D$36</definedName>
    <definedName name="QB_ROW_546330" localSheetId="0" hidden="1">Sheet1!$D$42</definedName>
    <definedName name="QB_ROW_547030" localSheetId="0" hidden="1">Sheet1!$D$92</definedName>
    <definedName name="QB_ROW_547330" localSheetId="0" hidden="1">Sheet1!#REF!</definedName>
    <definedName name="QB_ROW_548030" localSheetId="0" hidden="1">Sheet1!$D$44</definedName>
    <definedName name="QB_ROW_548330" localSheetId="0" hidden="1">Sheet1!$D$49</definedName>
    <definedName name="QB_ROW_55240" localSheetId="0" hidden="1">Sheet1!$E$180</definedName>
    <definedName name="QB_ROW_56240" localSheetId="0" hidden="1">Sheet1!$E$153</definedName>
    <definedName name="QB_ROW_564240" localSheetId="0" hidden="1">Sheet1!$E$33</definedName>
    <definedName name="QB_ROW_566030" localSheetId="0" hidden="1">Sheet1!$D$156</definedName>
    <definedName name="QB_ROW_566330" localSheetId="0" hidden="1">Sheet1!$D$161</definedName>
    <definedName name="QB_ROW_570240" localSheetId="0" hidden="1">Sheet1!$E$246</definedName>
    <definedName name="QB_ROW_572030" localSheetId="0" hidden="1">Sheet1!$D$185</definedName>
    <definedName name="QB_ROW_572330" localSheetId="0" hidden="1">Sheet1!$D$187</definedName>
    <definedName name="QB_ROW_57240" localSheetId="0" hidden="1">Sheet1!$E$181</definedName>
    <definedName name="QB_ROW_574240" localSheetId="0" hidden="1">Sheet1!$E$175</definedName>
    <definedName name="QB_ROW_578030" localSheetId="0" hidden="1">Sheet1!$D$64</definedName>
    <definedName name="QB_ROW_578330" localSheetId="0" hidden="1">Sheet1!$D$70</definedName>
    <definedName name="QB_ROW_579030" localSheetId="0" hidden="1">Sheet1!$D$16</definedName>
    <definedName name="QB_ROW_579330" localSheetId="0" hidden="1">Sheet1!$D$18</definedName>
    <definedName name="QB_ROW_580030" localSheetId="0" hidden="1">Sheet1!$D$98</definedName>
    <definedName name="QB_ROW_580330" localSheetId="0" hidden="1">Sheet1!$D$101</definedName>
    <definedName name="QB_ROW_581030" localSheetId="0" hidden="1">Sheet1!$D$4</definedName>
    <definedName name="QB_ROW_581330" localSheetId="0" hidden="1">Sheet1!$D$6</definedName>
    <definedName name="QB_ROW_583030" localSheetId="0" hidden="1">Sheet1!$D$32</definedName>
    <definedName name="QB_ROW_583330" localSheetId="0" hidden="1">Sheet1!$D$34</definedName>
    <definedName name="QB_ROW_584040" localSheetId="0" hidden="1">Sheet1!$E$57</definedName>
    <definedName name="QB_ROW_584340" localSheetId="0" hidden="1">Sheet1!$E$62</definedName>
    <definedName name="QB_ROW_589240" localSheetId="0" hidden="1">Sheet1!$E$248</definedName>
    <definedName name="QB_ROW_590240" localSheetId="0" hidden="1">Sheet1!$E$212</definedName>
    <definedName name="QB_ROW_59240" localSheetId="0" hidden="1">Sheet1!$E$190</definedName>
    <definedName name="QB_ROW_597030" localSheetId="0" hidden="1">Sheet1!$D$163</definedName>
    <definedName name="QB_ROW_597330" localSheetId="0" hidden="1">Sheet1!$D$183</definedName>
    <definedName name="QB_ROW_600240" localSheetId="0" hidden="1">Sheet1!$E$196</definedName>
    <definedName name="QB_ROW_608250" localSheetId="0" hidden="1">Sheet1!$F$141</definedName>
    <definedName name="QB_ROW_63240" localSheetId="0" hidden="1">Sheet1!$E$192</definedName>
    <definedName name="QB_ROW_64240" localSheetId="0" hidden="1">Sheet1!$E$202</definedName>
    <definedName name="QB_ROW_644240" localSheetId="0" hidden="1">Sheet1!$E$208</definedName>
    <definedName name="QB_ROW_651040" localSheetId="0" hidden="1">Sheet1!$E$83</definedName>
    <definedName name="QB_ROW_651340" localSheetId="0" hidden="1">Sheet1!$E$88</definedName>
    <definedName name="QB_ROW_652040" localSheetId="0" hidden="1">Sheet1!$E$127</definedName>
    <definedName name="QB_ROW_652340" localSheetId="0" hidden="1">Sheet1!$E$134</definedName>
    <definedName name="QB_ROW_653040" localSheetId="0" hidden="1">Sheet1!$E$73</definedName>
    <definedName name="QB_ROW_653340" localSheetId="0" hidden="1">Sheet1!$E$77</definedName>
    <definedName name="QB_ROW_658040" localSheetId="0" hidden="1">Sheet1!$E$140</definedName>
    <definedName name="QB_ROW_658340" localSheetId="0" hidden="1">Sheet1!$E$142</definedName>
    <definedName name="QB_ROW_664030" localSheetId="0" hidden="1">Sheet1!#REF!</definedName>
    <definedName name="QB_ROW_664330" localSheetId="0" hidden="1">Sheet1!#REF!</definedName>
    <definedName name="QB_ROW_671030" localSheetId="0" hidden="1">Sheet1!$D$122</definedName>
    <definedName name="QB_ROW_671330" localSheetId="0" hidden="1">Sheet1!$D$124</definedName>
    <definedName name="QB_ROW_67240" localSheetId="0" hidden="1">Sheet1!$E$193</definedName>
    <definedName name="QB_ROW_673230" localSheetId="0" hidden="1">Sheet1!$D$103</definedName>
    <definedName name="QB_ROW_677240" localSheetId="0" hidden="1">Sheet1!#REF!</definedName>
    <definedName name="QB_ROW_68240" localSheetId="0" hidden="1">Sheet1!$E$194</definedName>
    <definedName name="QB_ROW_683250" localSheetId="0" hidden="1">Sheet1!$F$76</definedName>
    <definedName name="QB_ROW_684250" localSheetId="0" hidden="1">Sheet1!$F$148</definedName>
    <definedName name="QB_ROW_69240" localSheetId="0" hidden="1">Sheet1!$E$195</definedName>
    <definedName name="QB_ROW_700240" localSheetId="0" hidden="1">Sheet1!$E$182</definedName>
    <definedName name="QB_ROW_701240" localSheetId="0" hidden="1">Sheet1!#REF!</definedName>
    <definedName name="QB_ROW_702030" localSheetId="0" hidden="1">Sheet1!$D$20</definedName>
    <definedName name="QB_ROW_702330" localSheetId="0" hidden="1">Sheet1!$D$30</definedName>
    <definedName name="QB_ROW_70240" localSheetId="0" hidden="1">Sheet1!$E$200</definedName>
    <definedName name="QB_ROW_703240" localSheetId="0" hidden="1">Sheet1!#REF!</definedName>
    <definedName name="QB_ROW_704240" localSheetId="0" hidden="1">Sheet1!#REF!</definedName>
    <definedName name="QB_ROW_706240" localSheetId="0" hidden="1">Sheet1!$E$29</definedName>
    <definedName name="QB_ROW_708030" localSheetId="0" hidden="1">Sheet1!$D$72</definedName>
    <definedName name="QB_ROW_708330" localSheetId="0" hidden="1">Sheet1!#REF!</definedName>
    <definedName name="QB_ROW_709030" localSheetId="0" hidden="1">Sheet1!$D$126</definedName>
    <definedName name="QB_ROW_709330" localSheetId="0" hidden="1">Sheet1!#REF!</definedName>
    <definedName name="QB_ROW_710250" localSheetId="0" hidden="1">Sheet1!$F$74</definedName>
    <definedName name="QB_ROW_711240" localSheetId="0" hidden="1">Sheet1!$E$191</definedName>
    <definedName name="QB_ROW_712240" localSheetId="0" hidden="1">Sheet1!$E$199</definedName>
    <definedName name="QB_ROW_713240" localSheetId="0" hidden="1">Sheet1!$E$215</definedName>
    <definedName name="QB_ROW_714240" localSheetId="0" hidden="1">Sheet1!$E$210</definedName>
    <definedName name="QB_ROW_716030" localSheetId="0" hidden="1">Sheet1!$D$111</definedName>
    <definedName name="QB_ROW_716330" localSheetId="0" hidden="1">Sheet1!$D$120</definedName>
    <definedName name="QB_ROW_717240" localSheetId="0" hidden="1">Sheet1!#REF!</definedName>
    <definedName name="QB_ROW_718240" localSheetId="0" hidden="1">Sheet1!#REF!</definedName>
    <definedName name="QB_ROW_719240" localSheetId="0" hidden="1">Sheet1!$E$119</definedName>
    <definedName name="QB_ROW_721240" localSheetId="0" hidden="1">Sheet1!$E$170</definedName>
    <definedName name="QB_ROW_72240" localSheetId="0" hidden="1">Sheet1!$E$198</definedName>
    <definedName name="QB_ROW_723240" localSheetId="0" hidden="1">Sheet1!$E$123</definedName>
    <definedName name="QB_ROW_724250" localSheetId="0" hidden="1">Sheet1!$F$132</definedName>
    <definedName name="QB_ROW_73240" localSheetId="0" hidden="1">Sheet1!$E$201</definedName>
    <definedName name="QB_ROW_753250" localSheetId="0" hidden="1">Sheet1!#REF!</definedName>
    <definedName name="QB_ROW_755240" localSheetId="0" hidden="1">Sheet1!$E$229</definedName>
    <definedName name="QB_ROW_756240" localSheetId="0" hidden="1">Sheet1!$E$22</definedName>
    <definedName name="QB_ROW_757240" localSheetId="0" hidden="1">Sheet1!$E$21</definedName>
    <definedName name="QB_ROW_758240" localSheetId="0" hidden="1">Sheet1!$E$114</definedName>
    <definedName name="QB_ROW_759040" localSheetId="0" hidden="1">Sheet1!#REF!</definedName>
    <definedName name="QB_ROW_759340" localSheetId="0" hidden="1">Sheet1!#REF!</definedName>
    <definedName name="QB_ROW_760240" localSheetId="0" hidden="1">Sheet1!$E$241</definedName>
    <definedName name="QB_ROW_761240" localSheetId="0" hidden="1">Sheet1!$E$242</definedName>
    <definedName name="QB_ROW_762240" localSheetId="0" hidden="1">Sheet1!$E$244</definedName>
    <definedName name="QB_ROW_763250" localSheetId="0" hidden="1">Sheet1!#REF!</definedName>
    <definedName name="QB_ROW_764250" localSheetId="0" hidden="1">Sheet1!#REF!</definedName>
    <definedName name="QB_ROW_765240" localSheetId="0" hidden="1">Sheet1!$E$243</definedName>
    <definedName name="QB_ROW_767240" localSheetId="0" hidden="1">Sheet1!$E$28</definedName>
    <definedName name="QB_ROW_768240" localSheetId="0" hidden="1">Sheet1!$E$27</definedName>
    <definedName name="QB_ROW_769240" localSheetId="0" hidden="1">Sheet1!$E$112</definedName>
    <definedName name="QB_ROW_770240" localSheetId="0" hidden="1">Sheet1!$E$113</definedName>
    <definedName name="QB_ROW_77240" localSheetId="0" hidden="1">Sheet1!$E$203</definedName>
    <definedName name="QB_ROW_83240" localSheetId="0" hidden="1">Sheet1!$E$207</definedName>
    <definedName name="QB_ROW_84240" localSheetId="0" hidden="1">Sheet1!$E$209</definedName>
    <definedName name="QB_ROW_86311" localSheetId="0" hidden="1">Sheet1!$B$108</definedName>
    <definedName name="QB_ROW_92240" localSheetId="0" hidden="1">Sheet1!$E$214</definedName>
    <definedName name="QB_ROW_93040" localSheetId="0" hidden="1">Sheet1!$E$217</definedName>
    <definedName name="QB_ROW_93340" localSheetId="0" hidden="1">Sheet1!$E$220</definedName>
    <definedName name="QB_ROW_95240" localSheetId="0" hidden="1">Sheet1!$E$235</definedName>
    <definedName name="QB_ROW_99250" localSheetId="0" hidden="1">Sheet1!$F$145</definedName>
    <definedName name="QBCANSUPPORTUPDATE" localSheetId="0">TRUE</definedName>
    <definedName name="QBCOMPANYFILENAME" localSheetId="0">"Q:\General Fund White Springs.QBW"</definedName>
    <definedName name="QBENDDATE" localSheetId="0">20180731</definedName>
    <definedName name="QBHEADERSONSCREEN" localSheetId="0">FALSE</definedName>
    <definedName name="QBMETADATASIZE" localSheetId="0">5907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TRUE</definedName>
    <definedName name="QBREPORTCOLAXIS" localSheetId="0">0</definedName>
    <definedName name="QBREPORTCOMPANYID" localSheetId="0">"2653b4b57a7d42c5a11c0dccc01fd641"</definedName>
    <definedName name="QBREPORTCOMPARECOL_ANNUALBUDGET" localSheetId="0">FALSE</definedName>
    <definedName name="QBREPORTCOMPARECOL_AVGCOGS" localSheetId="0">FALSE</definedName>
    <definedName name="QBREPORTCOMPARECOL_AVGPRICE" localSheetId="0">FALSE</definedName>
    <definedName name="QBREPORTCOMPARECOL_BUDDIFF" localSheetId="0">TRUE</definedName>
    <definedName name="QBREPORTCOMPARECOL_BUDGET" localSheetId="0">TRUE</definedName>
    <definedName name="QBREPORTCOMPARECOL_BUDPCT" localSheetId="0">TRUE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FALSE</definedName>
    <definedName name="QBREPORTCOMPARECOL_YTDBUDGET" localSheetId="0">FALSE</definedName>
    <definedName name="QBREPORTCOMPARECOL_YTDPCT" localSheetId="0">FALSE</definedName>
    <definedName name="QBREPORTROWAXIS" localSheetId="0">11</definedName>
    <definedName name="QBREPORTSUBCOLAXIS" localSheetId="0">24</definedName>
    <definedName name="QBREPORTTYPE" localSheetId="0">288</definedName>
    <definedName name="QBROWHEADERS" localSheetId="0">6</definedName>
    <definedName name="QBSTARTDATE" localSheetId="0">20171001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3" i="1" l="1"/>
  <c r="K24" i="1"/>
  <c r="K25" i="1"/>
  <c r="K26" i="1"/>
  <c r="K27" i="1"/>
  <c r="K28" i="1"/>
  <c r="M55" i="1" l="1"/>
  <c r="M18" i="1" l="1"/>
  <c r="G232" i="1" l="1"/>
  <c r="I120" i="1"/>
  <c r="K115" i="1"/>
  <c r="G55" i="1"/>
  <c r="G34" i="1" l="1"/>
  <c r="K230" i="1" l="1"/>
  <c r="M138" i="1" l="1"/>
  <c r="M34" i="1" l="1"/>
  <c r="G236" i="1"/>
  <c r="M221" i="1" l="1"/>
  <c r="M252" i="1" l="1"/>
  <c r="M236" i="1"/>
  <c r="M232" i="1"/>
  <c r="M204" i="1"/>
  <c r="M187" i="1"/>
  <c r="M183" i="1"/>
  <c r="M161" i="1"/>
  <c r="M154" i="1"/>
  <c r="M149" i="1"/>
  <c r="M142" i="1"/>
  <c r="M134" i="1"/>
  <c r="M124" i="1"/>
  <c r="M120" i="1"/>
  <c r="M96" i="1"/>
  <c r="M88" i="1"/>
  <c r="M81" i="1"/>
  <c r="M77" i="1"/>
  <c r="M62" i="1"/>
  <c r="M49" i="1"/>
  <c r="M42" i="1"/>
  <c r="M30" i="1"/>
  <c r="M105" i="1" s="1"/>
  <c r="M6" i="1"/>
  <c r="M14" i="1"/>
  <c r="M101" i="1"/>
  <c r="M70" i="1"/>
  <c r="I252" i="1"/>
  <c r="G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I236" i="1"/>
  <c r="K235" i="1"/>
  <c r="I232" i="1"/>
  <c r="K231" i="1"/>
  <c r="K229" i="1"/>
  <c r="K228" i="1"/>
  <c r="K227" i="1"/>
  <c r="K226" i="1"/>
  <c r="I220" i="1"/>
  <c r="I221" i="1" s="1"/>
  <c r="G220" i="1"/>
  <c r="G221" i="1" s="1"/>
  <c r="K219" i="1"/>
  <c r="K218" i="1"/>
  <c r="K216" i="1"/>
  <c r="K215" i="1"/>
  <c r="K214" i="1"/>
  <c r="K213" i="1"/>
  <c r="K212" i="1"/>
  <c r="K210" i="1"/>
  <c r="K209" i="1"/>
  <c r="K208" i="1"/>
  <c r="K207" i="1"/>
  <c r="I204" i="1"/>
  <c r="G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I187" i="1"/>
  <c r="G187" i="1"/>
  <c r="K186" i="1"/>
  <c r="I183" i="1"/>
  <c r="G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I161" i="1"/>
  <c r="G161" i="1"/>
  <c r="K160" i="1"/>
  <c r="K159" i="1"/>
  <c r="K158" i="1"/>
  <c r="K157" i="1"/>
  <c r="I154" i="1"/>
  <c r="G154" i="1"/>
  <c r="K153" i="1"/>
  <c r="I149" i="1"/>
  <c r="G149" i="1"/>
  <c r="K148" i="1"/>
  <c r="K147" i="1"/>
  <c r="K146" i="1"/>
  <c r="K145" i="1"/>
  <c r="I142" i="1"/>
  <c r="G142" i="1"/>
  <c r="K141" i="1"/>
  <c r="I134" i="1"/>
  <c r="G134" i="1"/>
  <c r="K133" i="1"/>
  <c r="K132" i="1"/>
  <c r="K130" i="1"/>
  <c r="K129" i="1"/>
  <c r="K128" i="1"/>
  <c r="I124" i="1"/>
  <c r="G124" i="1"/>
  <c r="K123" i="1"/>
  <c r="K119" i="1"/>
  <c r="K114" i="1"/>
  <c r="G120" i="1"/>
  <c r="K103" i="1"/>
  <c r="I101" i="1"/>
  <c r="G101" i="1"/>
  <c r="K100" i="1"/>
  <c r="K99" i="1"/>
  <c r="I96" i="1"/>
  <c r="G96" i="1"/>
  <c r="K95" i="1"/>
  <c r="K94" i="1"/>
  <c r="I88" i="1"/>
  <c r="G88" i="1"/>
  <c r="K87" i="1"/>
  <c r="K86" i="1"/>
  <c r="K85" i="1"/>
  <c r="K84" i="1"/>
  <c r="I81" i="1"/>
  <c r="G81" i="1"/>
  <c r="K80" i="1"/>
  <c r="I77" i="1"/>
  <c r="G77" i="1"/>
  <c r="K76" i="1"/>
  <c r="K75" i="1"/>
  <c r="K74" i="1"/>
  <c r="I70" i="1"/>
  <c r="G70" i="1"/>
  <c r="K69" i="1"/>
  <c r="K68" i="1"/>
  <c r="K67" i="1"/>
  <c r="K66" i="1"/>
  <c r="K65" i="1"/>
  <c r="I62" i="1"/>
  <c r="G62" i="1"/>
  <c r="K61" i="1"/>
  <c r="K60" i="1"/>
  <c r="K59" i="1"/>
  <c r="K58" i="1"/>
  <c r="I55" i="1"/>
  <c r="K53" i="1"/>
  <c r="I49" i="1"/>
  <c r="G49" i="1"/>
  <c r="K48" i="1"/>
  <c r="K47" i="1"/>
  <c r="K46" i="1"/>
  <c r="K45" i="1"/>
  <c r="I42" i="1"/>
  <c r="G42" i="1"/>
  <c r="K41" i="1"/>
  <c r="K40" i="1"/>
  <c r="K39" i="1"/>
  <c r="K38" i="1"/>
  <c r="K37" i="1"/>
  <c r="I34" i="1"/>
  <c r="K33" i="1"/>
  <c r="I30" i="1"/>
  <c r="G30" i="1"/>
  <c r="K29" i="1"/>
  <c r="K22" i="1"/>
  <c r="K21" i="1"/>
  <c r="I18" i="1"/>
  <c r="K17" i="1"/>
  <c r="I14" i="1"/>
  <c r="G14" i="1"/>
  <c r="K13" i="1"/>
  <c r="K12" i="1"/>
  <c r="K11" i="1"/>
  <c r="K9" i="1"/>
  <c r="I6" i="1"/>
  <c r="G6" i="1"/>
  <c r="K5" i="1"/>
  <c r="M253" i="1" l="1"/>
  <c r="I253" i="1"/>
  <c r="K253" i="1" s="1"/>
  <c r="I105" i="1"/>
  <c r="K154" i="1"/>
  <c r="K161" i="1"/>
  <c r="K49" i="1"/>
  <c r="K124" i="1"/>
  <c r="K134" i="1"/>
  <c r="K30" i="1"/>
  <c r="K232" i="1"/>
  <c r="K252" i="1"/>
  <c r="K18" i="1"/>
  <c r="K42" i="1"/>
  <c r="K149" i="1"/>
  <c r="K183" i="1"/>
  <c r="K187" i="1"/>
  <c r="K88" i="1"/>
  <c r="K101" i="1"/>
  <c r="K236" i="1"/>
  <c r="K34" i="1"/>
  <c r="K70" i="1"/>
  <c r="K81" i="1"/>
  <c r="K204" i="1"/>
  <c r="K120" i="1"/>
  <c r="K6" i="1"/>
  <c r="K14" i="1"/>
  <c r="K55" i="1"/>
  <c r="K62" i="1"/>
  <c r="K77" i="1"/>
  <c r="K142" i="1"/>
  <c r="K220" i="1"/>
  <c r="K96" i="1"/>
  <c r="K105" i="1" l="1"/>
  <c r="K22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Pam</author>
  </authors>
  <commentList>
    <comment ref="G33" authorId="0" shapeId="0" xr:uid="{DDC0E963-C360-471E-A8F3-9229525AA4C7}">
      <text>
        <r>
          <rPr>
            <b/>
            <sz val="9"/>
            <color indexed="81"/>
            <rFont val="Tahoma"/>
            <family val="2"/>
          </rPr>
          <t>Pam:</t>
        </r>
        <r>
          <rPr>
            <sz val="9"/>
            <color indexed="81"/>
            <rFont val="Tahoma"/>
            <family val="2"/>
          </rPr>
          <t xml:space="preserve">
$7410.00 transferred to W/W Loan Reserve of 17/18 budget</t>
        </r>
      </text>
    </comment>
    <comment ref="I47" authorId="0" shapeId="0" xr:uid="{4C39486C-B0D6-41E4-9ED2-A008931E4A4C}">
      <text>
        <r>
          <rPr>
            <b/>
            <sz val="9"/>
            <color indexed="81"/>
            <rFont val="Tahoma"/>
            <family val="2"/>
          </rPr>
          <t>Pam:</t>
        </r>
        <r>
          <rPr>
            <sz val="9"/>
            <color indexed="81"/>
            <rFont val="Tahoma"/>
            <family val="2"/>
          </rPr>
          <t xml:space="preserve">
$11,754.00 FEMA</t>
        </r>
      </text>
    </comment>
    <comment ref="I164" authorId="0" shapeId="0" xr:uid="{4050D69D-03E8-48A2-B261-27126F3FEC91}">
      <text>
        <r>
          <rPr>
            <b/>
            <sz val="9"/>
            <color indexed="81"/>
            <rFont val="Tahoma"/>
            <family val="2"/>
          </rPr>
          <t>Pam:</t>
        </r>
        <r>
          <rPr>
            <sz val="9"/>
            <color indexed="81"/>
            <rFont val="Tahoma"/>
            <family val="2"/>
          </rPr>
          <t xml:space="preserve">
25% salary Pam &amp; Stacy in RD/ST   (24,505)</t>
        </r>
      </text>
    </comment>
    <comment ref="I166" authorId="0" shapeId="0" xr:uid="{2AFEFED8-70F0-435F-B67A-C34F5E4A285A}">
      <text>
        <r>
          <rPr>
            <b/>
            <sz val="9"/>
            <color indexed="81"/>
            <rFont val="Tahoma"/>
            <family val="2"/>
          </rPr>
          <t>Pam:</t>
        </r>
        <r>
          <rPr>
            <sz val="9"/>
            <color indexed="81"/>
            <rFont val="Tahoma"/>
            <family val="2"/>
          </rPr>
          <t xml:space="preserve">
75% pam's</t>
        </r>
      </text>
    </comment>
    <comment ref="I167" authorId="0" shapeId="0" xr:uid="{CD68B2F8-6B99-4AC9-8957-ECA3B537F801}">
      <text>
        <r>
          <rPr>
            <b/>
            <sz val="9"/>
            <color indexed="81"/>
            <rFont val="Tahoma"/>
            <family val="2"/>
          </rPr>
          <t>Pam:</t>
        </r>
        <r>
          <rPr>
            <sz val="9"/>
            <color indexed="81"/>
            <rFont val="Tahoma"/>
            <family val="2"/>
          </rPr>
          <t xml:space="preserve">
25% Stacy &amp; Pam
 insurance in RD/ST
 (6674.00)</t>
        </r>
      </text>
    </comment>
    <comment ref="I208" authorId="0" shapeId="0" xr:uid="{C6C65681-5F07-45AC-B41E-8040E5AEE653}">
      <text>
        <r>
          <rPr>
            <b/>
            <sz val="9"/>
            <color indexed="81"/>
            <rFont val="Tahoma"/>
            <family val="2"/>
          </rPr>
          <t>Pam:</t>
        </r>
        <r>
          <rPr>
            <sz val="9"/>
            <color indexed="81"/>
            <rFont val="Tahoma"/>
            <family val="2"/>
          </rPr>
          <t xml:space="preserve">
question fire fee amount</t>
        </r>
      </text>
    </comment>
    <comment ref="M210" authorId="0" shapeId="0" xr:uid="{759792DD-8C4B-4B72-95DA-3A98C7537CEC}">
      <text>
        <r>
          <rPr>
            <b/>
            <sz val="9"/>
            <color indexed="81"/>
            <rFont val="Tahoma"/>
            <family val="2"/>
          </rPr>
          <t>Pam:</t>
        </r>
        <r>
          <rPr>
            <sz val="9"/>
            <color indexed="81"/>
            <rFont val="Tahoma"/>
            <family val="2"/>
          </rPr>
          <t xml:space="preserve">
Innovative Network &amp; Security Safe</t>
        </r>
      </text>
    </comment>
    <comment ref="I216" authorId="0" shapeId="0" xr:uid="{B3965E0B-0924-4FD5-B261-5BE286F3CFEA}">
      <text>
        <r>
          <rPr>
            <b/>
            <sz val="9"/>
            <color indexed="81"/>
            <rFont val="Tahoma"/>
            <family val="2"/>
          </rPr>
          <t>Pam:</t>
        </r>
        <r>
          <rPr>
            <sz val="9"/>
            <color indexed="81"/>
            <rFont val="Tahoma"/>
            <family val="2"/>
          </rPr>
          <t xml:space="preserve">
2189.00 software</t>
        </r>
      </text>
    </comment>
    <comment ref="I239" authorId="0" shapeId="0" xr:uid="{A5A9A931-CB5B-4DEF-AD10-0AB15625EF23}">
      <text>
        <r>
          <rPr>
            <b/>
            <sz val="9"/>
            <color indexed="81"/>
            <rFont val="Tahoma"/>
            <family val="2"/>
          </rPr>
          <t>Pam:</t>
        </r>
        <r>
          <rPr>
            <sz val="9"/>
            <color indexed="81"/>
            <rFont val="Tahoma"/>
            <family val="2"/>
          </rPr>
          <t xml:space="preserve">
25% of salary for Stacy and Pam</t>
        </r>
      </text>
    </comment>
    <comment ref="M239" authorId="0" shapeId="0" xr:uid="{8D80E5A7-C50D-4E13-BA89-C31D29009C60}">
      <text>
        <r>
          <rPr>
            <b/>
            <sz val="9"/>
            <color indexed="81"/>
            <rFont val="Tahoma"/>
            <charset val="1"/>
          </rPr>
          <t>Pam:</t>
        </r>
        <r>
          <rPr>
            <sz val="9"/>
            <color indexed="81"/>
            <rFont val="Tahoma"/>
            <charset val="1"/>
          </rPr>
          <t xml:space="preserve">
75% Curtis salary</t>
        </r>
      </text>
    </comment>
    <comment ref="I241" authorId="0" shapeId="0" xr:uid="{C2CC3DF9-6509-4C7D-A2E0-A31CE537AC10}">
      <text>
        <r>
          <rPr>
            <b/>
            <sz val="9"/>
            <color indexed="81"/>
            <rFont val="Tahoma"/>
            <family val="2"/>
          </rPr>
          <t>Pam:</t>
        </r>
        <r>
          <rPr>
            <sz val="9"/>
            <color indexed="81"/>
            <rFont val="Tahoma"/>
            <family val="2"/>
          </rPr>
          <t xml:space="preserve">
25% pam's</t>
        </r>
      </text>
    </comment>
    <comment ref="I242" authorId="0" shapeId="0" xr:uid="{52633364-300E-4B1D-8408-852FE2C5C030}">
      <text>
        <r>
          <rPr>
            <b/>
            <sz val="9"/>
            <color indexed="81"/>
            <rFont val="Tahoma"/>
            <family val="2"/>
          </rPr>
          <t>Pam:</t>
        </r>
        <r>
          <rPr>
            <sz val="9"/>
            <color indexed="81"/>
            <rFont val="Tahoma"/>
            <family val="2"/>
          </rPr>
          <t xml:space="preserve">
25% for Pam &amp; Stacy
(6674.00)</t>
        </r>
      </text>
    </comment>
    <comment ref="I251" authorId="0" shapeId="0" xr:uid="{AD7C2608-0AE3-4740-AA9D-9435F969C9F8}">
      <text>
        <r>
          <rPr>
            <b/>
            <sz val="9"/>
            <color indexed="81"/>
            <rFont val="Tahoma"/>
            <family val="2"/>
          </rPr>
          <t>Pam:</t>
        </r>
        <r>
          <rPr>
            <sz val="9"/>
            <color indexed="81"/>
            <rFont val="Tahoma"/>
            <family val="2"/>
          </rPr>
          <t xml:space="preserve">
Excavator payment
2 of 3 ($3,000)+ Ford F-250
</t>
        </r>
      </text>
    </comment>
  </commentList>
</comments>
</file>

<file path=xl/sharedStrings.xml><?xml version="1.0" encoding="utf-8"?>
<sst xmlns="http://schemas.openxmlformats.org/spreadsheetml/2006/main" count="218" uniqueCount="217">
  <si>
    <t>Budget</t>
  </si>
  <si>
    <t>$ Over Budget</t>
  </si>
  <si>
    <t>Income</t>
  </si>
  <si>
    <t>311.000 · AD VALOREM TAXES</t>
  </si>
  <si>
    <t>CHARGE FOR SERVICES</t>
  </si>
  <si>
    <t>341.200 · SERVICE FEES- FAX, COPY, NOTARY</t>
  </si>
  <si>
    <t>362.000 · EQUIPMENT RENTAL</t>
  </si>
  <si>
    <t>362.001 · COMMUNITY CTR/AMPHITHEATER RENT</t>
  </si>
  <si>
    <t>362.002 · BUILDING RENTAL - OLD PD BLDG</t>
  </si>
  <si>
    <t>362.003 · CELL TOWER RENTAL FEE</t>
  </si>
  <si>
    <t>Total CHARGE FOR SERVICES</t>
  </si>
  <si>
    <t>FRANCHISE FEES</t>
  </si>
  <si>
    <t>323.100 · ELECTRICITY FRANCHISE FEE</t>
  </si>
  <si>
    <t>Total FRANCHISE FEES</t>
  </si>
  <si>
    <t>GRANTS / CONTRIBUTIONS</t>
  </si>
  <si>
    <t>334.810 · STATE FIRE MARSHALL-FIRE GRANT</t>
  </si>
  <si>
    <t>337.900 · FMIT Safety Grant</t>
  </si>
  <si>
    <t>Total GRANTS / CONTRIBUTIONS</t>
  </si>
  <si>
    <t>INTERFUND TRANSFER</t>
  </si>
  <si>
    <t>382.000 · Contribution from Water/Sewer</t>
  </si>
  <si>
    <t>Total INTERFUND TRANSFER</t>
  </si>
  <si>
    <t>LICENSE/PERMITS</t>
  </si>
  <si>
    <t>316.000 · LOCAL BUSINESS TAX -Occupation</t>
  </si>
  <si>
    <t>322.001 · SPECIAL EXCEPTION</t>
  </si>
  <si>
    <t>335.140 · MOBILE HOME LICENSE</t>
  </si>
  <si>
    <t>335.150 · BEVERAGE LICENSE</t>
  </si>
  <si>
    <t>341.000 · LDR COMPLIANCE/SIGN PERMITS</t>
  </si>
  <si>
    <t>Total LICENSE/PERMITS</t>
  </si>
  <si>
    <t>MISC REVENUE</t>
  </si>
  <si>
    <t>361.100 · INTEREST</t>
  </si>
  <si>
    <t>364.000 · SURPLUS ITEMS</t>
  </si>
  <si>
    <t>369.300 · REIMBURSEMENT/REBATE</t>
  </si>
  <si>
    <t>369.900 · MISC. REVENUE</t>
  </si>
  <si>
    <t>Total MISC REVENUE</t>
  </si>
  <si>
    <t>PUBLIC SAFETY</t>
  </si>
  <si>
    <t>FIRE DEPARTMENT INCOME</t>
  </si>
  <si>
    <t>386.100 · FIRE DEPARTMENT CONTRACT</t>
  </si>
  <si>
    <t>Total FIRE DEPARTMENT INCOME</t>
  </si>
  <si>
    <t>POLICE DEPT INCOME</t>
  </si>
  <si>
    <t>342.100 · GOLF CART PERMITS</t>
  </si>
  <si>
    <t>342.110 · POLICE REPORT COPIES</t>
  </si>
  <si>
    <t>351.000 · FINES/FORFEITURES</t>
  </si>
  <si>
    <t>351.510 · LAW EDUCATION</t>
  </si>
  <si>
    <t>Total POLICE DEPT INCOME</t>
  </si>
  <si>
    <t>SALES &amp; USE TAXES</t>
  </si>
  <si>
    <t>312.100 · LOCAL OPTION FUEL TAX</t>
  </si>
  <si>
    <t>312.600 · CO INFRASTRUCTURE TAX/MONTHLY</t>
  </si>
  <si>
    <t>315.000 · COMMUNICATION SERVICE TAX</t>
  </si>
  <si>
    <t>335.120 · STATE REVENUE SHARING</t>
  </si>
  <si>
    <t>335.180 · HALF CENT SALES TAX</t>
  </si>
  <si>
    <t>Total SALES &amp; USE TAXES</t>
  </si>
  <si>
    <t>SPECIAL RESERVES</t>
  </si>
  <si>
    <t>RECREATION CONTRIBUTIONS ACCT</t>
  </si>
  <si>
    <t>341.201 · RECREATION UTILITY FEE</t>
  </si>
  <si>
    <t>347.201 · Recreation Income</t>
  </si>
  <si>
    <t>Total RECREATION CONTRIBUTIONS ACCT</t>
  </si>
  <si>
    <t>342 · VOLUNTEER FIRE DEPT. ACCOUNT</t>
  </si>
  <si>
    <t>342.203 · Fire Dept Fundraising Events</t>
  </si>
  <si>
    <t>Total 342 · VOLUNTEER FIRE DEPT. ACCOUNT</t>
  </si>
  <si>
    <t>347 · SPECIAL EVENTS INCOME ACCOUNT</t>
  </si>
  <si>
    <t>347.400 · Special Events Income</t>
  </si>
  <si>
    <t>347.401 · Festival of Lights Income</t>
  </si>
  <si>
    <t>347.402 · Azalea Festival Income</t>
  </si>
  <si>
    <t>347.406 · TDC  Grant</t>
  </si>
  <si>
    <t>Total 347 · SPECIAL EVENTS INCOME ACCOUNT</t>
  </si>
  <si>
    <t>TAXES</t>
  </si>
  <si>
    <t>UTILITY &amp; SERVICE TAX</t>
  </si>
  <si>
    <t>314.100 · ELECTRIC UTILITY SERVICE TAX</t>
  </si>
  <si>
    <t>314.800 · PROPANE UTILITY TAX</t>
  </si>
  <si>
    <t>Total UTILITY &amp; SERVICE TAX</t>
  </si>
  <si>
    <t>335.490 · DOT STATE HIGHWAY LIGHTING SYS</t>
  </si>
  <si>
    <t>335.491 · D.O.T. GREENSCAPE</t>
  </si>
  <si>
    <t>284.001 · FUND-UNASSIGNED</t>
  </si>
  <si>
    <t>Total Income</t>
  </si>
  <si>
    <t>Gross Profit</t>
  </si>
  <si>
    <t>Expense</t>
  </si>
  <si>
    <t>GRANTS / CONTR EXPENSE</t>
  </si>
  <si>
    <t>5228152 · ST Fire Marshall Grant Expense</t>
  </si>
  <si>
    <t>5228352 · FMIT Safety Grant Expense</t>
  </si>
  <si>
    <t>5418080 · FDOT SCOP EXPENSE</t>
  </si>
  <si>
    <t>5798083 · CONTRIBUTIONS EXPENSE</t>
  </si>
  <si>
    <t>Total GRANTS / CONTR EXPENSE</t>
  </si>
  <si>
    <t>PUBLIC SAFETY GRANT EXPENSE</t>
  </si>
  <si>
    <t>Total PUBLIC SAFETY GRANT EXPENSE</t>
  </si>
  <si>
    <t>SPECIAL RESERVES EXPENSE</t>
  </si>
  <si>
    <t>SPECIAL EVENT EXPENSES ACCT</t>
  </si>
  <si>
    <t>574.300 · Special Events Expense</t>
  </si>
  <si>
    <t>574.301 · Festival of Lights Expense</t>
  </si>
  <si>
    <t>574.302 · Azalea Festival Expense</t>
  </si>
  <si>
    <t>574.305 · May Day Expense</t>
  </si>
  <si>
    <t>5748070 · TDC Grant Expense</t>
  </si>
  <si>
    <t>Total SPECIAL EVENT EXPENSES ACCT</t>
  </si>
  <si>
    <t>559 · ECONOMIC DEVELOPMENT</t>
  </si>
  <si>
    <t>5593052 · OPERATING SUPPLIES  -ED</t>
  </si>
  <si>
    <t>Total 559 · ECONOMIC DEVELOPMENT</t>
  </si>
  <si>
    <t>572 · RECREATION EXPENSE</t>
  </si>
  <si>
    <t>Total 572 · RECREATION EXPENSE</t>
  </si>
  <si>
    <t>5101 · GEN GOVT EXPENSE</t>
  </si>
  <si>
    <t>512.349 · CONTINGENCY</t>
  </si>
  <si>
    <t>Total 5101 · GEN GOVT EXPENSE</t>
  </si>
  <si>
    <t>511 · LEGISLATIVE EXPENSE</t>
  </si>
  <si>
    <t>5111011 · COUNCIL SALARIES</t>
  </si>
  <si>
    <t>5111021 · FICA (ELECTED OFFICIAL)</t>
  </si>
  <si>
    <t>5113040 · COUNCIL TRAVEL &amp; TRAINING</t>
  </si>
  <si>
    <t>5113047 · ELECTION EXPENSE</t>
  </si>
  <si>
    <t>Total 511 · LEGISLATIVE EXPENSE</t>
  </si>
  <si>
    <t>512 · GENERAL GOVERNMENT EXPENSE</t>
  </si>
  <si>
    <t>5121012 · REGULAR SALARIES &amp; WAGES</t>
  </si>
  <si>
    <t>5121021 · FICA (STAFF)</t>
  </si>
  <si>
    <t>5121022 · RETIREMENT</t>
  </si>
  <si>
    <t>5121023 · LIFE/HEALTH</t>
  </si>
  <si>
    <t>5123031 · PROFESSIONAL SERVICE</t>
  </si>
  <si>
    <t>5123032 · AUDIT &amp; ACCOUNTING</t>
  </si>
  <si>
    <t>5123034 · BANK CHARGE</t>
  </si>
  <si>
    <t>5123040 · TRAVEL &amp; TRAINING</t>
  </si>
  <si>
    <t>5123041 · COMMUNICATIONS SERVICES</t>
  </si>
  <si>
    <t>5123042 · FREIGHT &amp; POSTAGE SERVICE</t>
  </si>
  <si>
    <t>5123043 · UTILITY SERVICE</t>
  </si>
  <si>
    <t>5123044 · RENTAL &amp; LEASES</t>
  </si>
  <si>
    <t>5123045 · INSURANCE</t>
  </si>
  <si>
    <t>5123046 · REPAIR &amp; MAINTENANCE</t>
  </si>
  <si>
    <t>5123047 · ADVERTISING &amp; PRINTING</t>
  </si>
  <si>
    <t>5123051 · OFFICE SUPPLIES</t>
  </si>
  <si>
    <t>5123052 · OPERATING SUPPLIES</t>
  </si>
  <si>
    <t>5123054 · SUBSCRIPTIONS &amp; MEMBERSHIPS</t>
  </si>
  <si>
    <t>5133049 · SALES &amp; USE TAX PAYABLE</t>
  </si>
  <si>
    <t>Total 512 · GENERAL GOVERNMENT EXPENSE</t>
  </si>
  <si>
    <t>515 · PLANNING</t>
  </si>
  <si>
    <t>5153031 · PROFESSIONAL SERVICE</t>
  </si>
  <si>
    <t>Total 515 · PLANNING</t>
  </si>
  <si>
    <t>521 · POLICE DEPT EXPENSE</t>
  </si>
  <si>
    <t>5211012 · POLICE SALARIES</t>
  </si>
  <si>
    <t>5211014 · OVERTIME - POLICE</t>
  </si>
  <si>
    <t>5211015 · INCENTIVE PAY</t>
  </si>
  <si>
    <t>5211021 · FICA</t>
  </si>
  <si>
    <t>5211022 · RETIREMENT CONTRIBUTIONS</t>
  </si>
  <si>
    <t>5211023 · HEALTH/LIFE INSURANCE</t>
  </si>
  <si>
    <t>5213031 · PROFESSIONAL SERVICE</t>
  </si>
  <si>
    <t>5213040 · TRAVEL &amp; TRAINING</t>
  </si>
  <si>
    <t>5213041 · COMMUNICATIONS SERVICE</t>
  </si>
  <si>
    <t>5213043 · UTILITY SERVICE- POLICE</t>
  </si>
  <si>
    <t>5213045 · INSURANCE</t>
  </si>
  <si>
    <t>5213046 · REPAIRS &amp; MAINTENANCE SERVICES</t>
  </si>
  <si>
    <t>5213052 · OPERATING SUPPLIES</t>
  </si>
  <si>
    <t>5213054 · MEMBERSHIPS &amp; /SUBSCRIPTIONS</t>
  </si>
  <si>
    <t>Total 521 · POLICE DEPT EXPENSE</t>
  </si>
  <si>
    <t>522 · FIRE DEPT EXPENSE</t>
  </si>
  <si>
    <t>5221012 · FIRE SALARIES</t>
  </si>
  <si>
    <t>5221013 · FIRE FEE SALARIES</t>
  </si>
  <si>
    <t>5221021 · FICA -FIRE</t>
  </si>
  <si>
    <t>5223041 · COMMUNICATION SERVICES</t>
  </si>
  <si>
    <t>5223043 · UTILITY SERVICES- FIRE</t>
  </si>
  <si>
    <t>5223045 · INSURANCE - FIRE</t>
  </si>
  <si>
    <t>5223046 · REPAIRS / MAINTENANCE - FIRE</t>
  </si>
  <si>
    <t>5223052 · OPERATING SUPPLIES-FIRE</t>
  </si>
  <si>
    <t>586 · CAPITAL OUTLAY - FIRE</t>
  </si>
  <si>
    <t>5863046 · Capital Outlay Repairs/Maint</t>
  </si>
  <si>
    <t>5863064 · Capital Outlay Loan Payment</t>
  </si>
  <si>
    <t>Total 586 · CAPITAL OUTLAY - FIRE</t>
  </si>
  <si>
    <t>Total 522 · FIRE DEPT EXPENSE</t>
  </si>
  <si>
    <t>524 · CODE ENFORCEMENT EXPENSE</t>
  </si>
  <si>
    <t>5241012 · SALARIES - CODE ENFORCEMENT</t>
  </si>
  <si>
    <t>5241021 · FICA - CODE ENFORCEMENT</t>
  </si>
  <si>
    <t>5243031 · PROFESSIONAL SERVICES</t>
  </si>
  <si>
    <t>5243040 · TRAVEL &amp; TRAINING</t>
  </si>
  <si>
    <t>5243052 · OPERATING SUPPLIES</t>
  </si>
  <si>
    <t>Total 524 · CODE ENFORCEMENT EXPENSE</t>
  </si>
  <si>
    <t>529 · ANIMAL CONTROL EXPENSE</t>
  </si>
  <si>
    <t>5293052 · OPERATION SUPPLIES</t>
  </si>
  <si>
    <t>Total 529 · ANIMAL CONTROL EXPENSE</t>
  </si>
  <si>
    <t>541 · RDS/STREETS EXPENSE</t>
  </si>
  <si>
    <t>5411012 · RDS/STREETS SALARY</t>
  </si>
  <si>
    <t>5411021 · RD/STREETS FICA</t>
  </si>
  <si>
    <t>5411022 · RETIREMENT CONTRIBUTION</t>
  </si>
  <si>
    <t>5411023 · LIFE/HEALTH INSURANCE</t>
  </si>
  <si>
    <t>5413041 · COMMUNICATION SERVICES</t>
  </si>
  <si>
    <t>5413043 · UTILITY SERVICES</t>
  </si>
  <si>
    <t>5413044 · RENTAL &amp; LEASES</t>
  </si>
  <si>
    <t>5413045 · INSURANCE- RD/ST</t>
  </si>
  <si>
    <t>5413046 · REPAIRS &amp; MAINTENANCE -R/S</t>
  </si>
  <si>
    <t>5413052 · OPERATING SUPPLIES -R/S</t>
  </si>
  <si>
    <t>5413053 · ROAD MATERIALS &amp; SUPPLIES</t>
  </si>
  <si>
    <t>5413064 · MACHINERY &amp; EQUIPMENT</t>
  </si>
  <si>
    <t>Total 541 · RDS/STREETS EXPENSE</t>
  </si>
  <si>
    <t>Total Expense</t>
  </si>
  <si>
    <t>Net Income</t>
  </si>
  <si>
    <t>AD VALOREM</t>
  </si>
  <si>
    <t>Total AD VALOREM</t>
  </si>
  <si>
    <t>334.491. FDOT SCOP -MILL STREET</t>
  </si>
  <si>
    <t>5418081. FDOT SCOP EXP-MILL STREET</t>
  </si>
  <si>
    <t>529.303. Fundraising Expense</t>
  </si>
  <si>
    <t>WSVFD  EXPENSE</t>
  </si>
  <si>
    <t>FRDAP -Ballfield</t>
  </si>
  <si>
    <t>366.000 · CONTRIBUTIONS</t>
  </si>
  <si>
    <t>347.299 · Recreation -Outdoor Movie</t>
  </si>
  <si>
    <t>5723052 · OPERATING SUPPLIES</t>
  </si>
  <si>
    <t>5723054 · Recreation-Outdoor Movie</t>
  </si>
  <si>
    <t>5413040 · TRAVEL &amp; TRAINING</t>
  </si>
  <si>
    <t>5243041 · COMMUNICATION SERVICES</t>
  </si>
  <si>
    <t>DEPARTMENT OF TRANSPORTATION</t>
  </si>
  <si>
    <t>Total DEPT OF TRANSPORTATION</t>
  </si>
  <si>
    <t>5723043 · UTILITY SERVICE - RECREATION</t>
  </si>
  <si>
    <t>5723046 · REPAIRS &amp; MAINTENANCE</t>
  </si>
  <si>
    <t>5223031 · PROFESSIONAL SERVICES</t>
  </si>
  <si>
    <t>Budget 2019-2020</t>
  </si>
  <si>
    <t>312.600 DISCRETIONARY SALES TAX/MONTHLY</t>
  </si>
  <si>
    <t>334.490 · FDOT SCOP KENDRICK</t>
  </si>
  <si>
    <t>389.200 - PUBLIC ASSISTANCE</t>
  </si>
  <si>
    <t>574.304 - MLK Dedication Expense</t>
  </si>
  <si>
    <t>331.280 · USDA-RD Fire Engine</t>
  </si>
  <si>
    <t>CDBG Carver Community Center</t>
  </si>
  <si>
    <t>5218064 · USDA-RD Fire Engine</t>
  </si>
  <si>
    <t>334.700  BOAT RAMP</t>
  </si>
  <si>
    <t>5728080 FWC- BOAT RAMP EXPENSE</t>
  </si>
  <si>
    <t>5223040 TRAVEL &amp; TRAINING</t>
  </si>
  <si>
    <t>CDBG CARVER COMMUNITY CENTER</t>
  </si>
  <si>
    <t>Oct '18 - Aug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</si>
</sst>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#,##0.00;\-#,##0.00"/>
    <numFmt numFmtId="165" formatCode="#,##0.0#%;\-#,##0.0#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1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000000"/>
      <name val="Arial"/>
      <family val="2"/>
    </font>
    <font>
      <b/>
      <sz val="8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49" fontId="2" fillId="0" borderId="0" xfId="0" applyNumberFormat="1" applyFont="1"/>
    <xf numFmtId="49" fontId="0" fillId="0" borderId="1" xfId="0" applyNumberFormat="1" applyBorder="1" applyAlignment="1">
      <alignment horizontal="centerContinuous"/>
    </xf>
    <xf numFmtId="49" fontId="0" fillId="0" borderId="0" xfId="0" applyNumberFormat="1" applyBorder="1" applyAlignment="1">
      <alignment horizontal="centerContinuous"/>
    </xf>
    <xf numFmtId="164" fontId="3" fillId="0" borderId="0" xfId="0" applyNumberFormat="1" applyFont="1"/>
    <xf numFmtId="49" fontId="3" fillId="0" borderId="0" xfId="0" applyNumberFormat="1" applyFont="1"/>
    <xf numFmtId="165" fontId="3" fillId="0" borderId="0" xfId="0" applyNumberFormat="1" applyFont="1"/>
    <xf numFmtId="164" fontId="3" fillId="0" borderId="3" xfId="0" applyNumberFormat="1" applyFont="1" applyBorder="1"/>
    <xf numFmtId="164" fontId="3" fillId="0" borderId="0" xfId="0" applyNumberFormat="1" applyFont="1" applyBorder="1"/>
    <xf numFmtId="164" fontId="3" fillId="0" borderId="4" xfId="0" applyNumberFormat="1" applyFont="1" applyBorder="1"/>
    <xf numFmtId="164" fontId="3" fillId="0" borderId="5" xfId="0" applyNumberFormat="1" applyFont="1" applyBorder="1"/>
    <xf numFmtId="0" fontId="2" fillId="0" borderId="0" xfId="0" applyFont="1"/>
    <xf numFmtId="49" fontId="2" fillId="0" borderId="0" xfId="0" applyNumberFormat="1" applyFont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NumberFormat="1" applyFont="1"/>
    <xf numFmtId="0" fontId="0" fillId="0" borderId="0" xfId="0" applyNumberFormat="1"/>
    <xf numFmtId="49" fontId="4" fillId="0" borderId="0" xfId="0" applyNumberFormat="1" applyFont="1"/>
    <xf numFmtId="49" fontId="3" fillId="0" borderId="0" xfId="0" applyNumberFormat="1" applyFont="1" applyBorder="1"/>
    <xf numFmtId="164" fontId="2" fillId="0" borderId="0" xfId="0" applyNumberFormat="1" applyFont="1" applyBorder="1"/>
    <xf numFmtId="49" fontId="2" fillId="0" borderId="0" xfId="0" applyNumberFormat="1" applyFont="1" applyBorder="1"/>
    <xf numFmtId="165" fontId="2" fillId="0" borderId="0" xfId="0" applyNumberFormat="1" applyFont="1" applyBorder="1"/>
    <xf numFmtId="0" fontId="0" fillId="0" borderId="0" xfId="0" applyNumberFormat="1" applyBorder="1"/>
    <xf numFmtId="44" fontId="2" fillId="0" borderId="3" xfId="1" applyFont="1" applyBorder="1"/>
    <xf numFmtId="44" fontId="2" fillId="0" borderId="0" xfId="1" applyFont="1"/>
    <xf numFmtId="44" fontId="2" fillId="0" borderId="0" xfId="1" applyFont="1" applyBorder="1"/>
    <xf numFmtId="44" fontId="2" fillId="0" borderId="4" xfId="1" applyFont="1" applyBorder="1"/>
    <xf numFmtId="44" fontId="2" fillId="0" borderId="5" xfId="1" applyFont="1" applyBorder="1"/>
    <xf numFmtId="165" fontId="2" fillId="0" borderId="0" xfId="0" applyNumberFormat="1" applyFont="1"/>
    <xf numFmtId="49" fontId="7" fillId="0" borderId="0" xfId="0" applyNumberFormat="1" applyFont="1"/>
    <xf numFmtId="44" fontId="3" fillId="0" borderId="0" xfId="1" applyFont="1"/>
    <xf numFmtId="44" fontId="3" fillId="0" borderId="3" xfId="1" applyFont="1" applyBorder="1"/>
    <xf numFmtId="44" fontId="3" fillId="0" borderId="0" xfId="1" applyFont="1" applyBorder="1"/>
    <xf numFmtId="44" fontId="8" fillId="0" borderId="3" xfId="1" applyFont="1" applyBorder="1"/>
    <xf numFmtId="0" fontId="0" fillId="0" borderId="0" xfId="0"/>
    <xf numFmtId="49" fontId="2" fillId="0" borderId="0" xfId="0" applyNumberFormat="1" applyFont="1"/>
    <xf numFmtId="164" fontId="3" fillId="0" borderId="0" xfId="0" applyNumberFormat="1" applyFont="1"/>
    <xf numFmtId="49" fontId="3" fillId="0" borderId="0" xfId="0" applyNumberFormat="1" applyFont="1"/>
    <xf numFmtId="44" fontId="2" fillId="0" borderId="0" xfId="1" applyFont="1"/>
    <xf numFmtId="44" fontId="3" fillId="0" borderId="0" xfId="1" applyFont="1"/>
    <xf numFmtId="44" fontId="2" fillId="0" borderId="6" xfId="1" applyFont="1" applyBorder="1"/>
    <xf numFmtId="49" fontId="2" fillId="0" borderId="0" xfId="0" applyNumberFormat="1" applyFont="1" applyFill="1"/>
    <xf numFmtId="164" fontId="3" fillId="2" borderId="5" xfId="0" applyNumberFormat="1" applyFont="1" applyFill="1" applyBorder="1"/>
    <xf numFmtId="49" fontId="2" fillId="2" borderId="0" xfId="0" applyNumberFormat="1" applyFont="1" applyFill="1"/>
    <xf numFmtId="164" fontId="3" fillId="2" borderId="3" xfId="0" applyNumberFormat="1" applyFont="1" applyFill="1" applyBorder="1"/>
    <xf numFmtId="44" fontId="2" fillId="2" borderId="0" xfId="1" applyFont="1" applyFill="1"/>
    <xf numFmtId="44" fontId="2" fillId="0" borderId="0" xfId="1" applyFont="1" applyFill="1"/>
    <xf numFmtId="44" fontId="2" fillId="0" borderId="3" xfId="1" applyFont="1" applyFill="1" applyBorder="1"/>
    <xf numFmtId="44" fontId="2" fillId="0" borderId="0" xfId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5</xdr:col>
          <xdr:colOff>771525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5</xdr:col>
          <xdr:colOff>771525</xdr:colOff>
          <xdr:row>1</xdr:row>
          <xdr:rowOff>28575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255"/>
  <sheetViews>
    <sheetView tabSelected="1" workbookViewId="0">
      <pane xSplit="6" ySplit="2" topLeftCell="G103" activePane="bottomRight" state="frozenSplit"/>
      <selection pane="topRight" activeCell="G1" sqref="G1"/>
      <selection pane="bottomLeft" activeCell="A3" sqref="A3"/>
      <selection pane="bottomRight" activeCell="R117" sqref="R117"/>
    </sheetView>
  </sheetViews>
  <sheetFormatPr defaultRowHeight="15" x14ac:dyDescent="0.25"/>
  <cols>
    <col min="1" max="2" width="3" style="16" hidden="1" customWidth="1"/>
    <col min="3" max="3" width="0.7109375" style="16" customWidth="1"/>
    <col min="4" max="4" width="0.85546875" style="16" customWidth="1"/>
    <col min="5" max="5" width="0.5703125" style="16" customWidth="1"/>
    <col min="6" max="6" width="35.7109375" style="16" customWidth="1"/>
    <col min="7" max="7" width="11.5703125" style="17" customWidth="1"/>
    <col min="8" max="8" width="1" style="17" customWidth="1"/>
    <col min="9" max="9" width="11.28515625" style="17" customWidth="1"/>
    <col min="10" max="10" width="1.7109375" style="17" customWidth="1"/>
    <col min="11" max="11" width="11.140625" style="17" customWidth="1"/>
    <col min="12" max="12" width="1.7109375" style="17" customWidth="1"/>
    <col min="13" max="13" width="13.42578125" style="17" customWidth="1"/>
  </cols>
  <sheetData>
    <row r="1" spans="1:13" ht="15.75" thickBot="1" x14ac:dyDescent="0.3">
      <c r="A1" s="1"/>
      <c r="B1" s="1"/>
      <c r="C1" s="1"/>
      <c r="D1" s="1"/>
      <c r="E1" s="1"/>
      <c r="F1" s="1"/>
      <c r="G1" s="3"/>
      <c r="H1" s="2"/>
      <c r="I1" s="3"/>
      <c r="J1" s="2"/>
      <c r="K1" s="3"/>
      <c r="L1" s="2"/>
      <c r="M1" s="3"/>
    </row>
    <row r="2" spans="1:13" s="15" customFormat="1" ht="16.5" thickTop="1" thickBot="1" x14ac:dyDescent="0.3">
      <c r="A2" s="12"/>
      <c r="B2" s="12"/>
      <c r="C2" s="12"/>
      <c r="D2" s="12"/>
      <c r="E2" s="12"/>
      <c r="F2" s="12"/>
      <c r="G2" s="13" t="s">
        <v>216</v>
      </c>
      <c r="H2" s="14"/>
      <c r="I2" s="13" t="s">
        <v>0</v>
      </c>
      <c r="J2" s="14"/>
      <c r="K2" s="13" t="s">
        <v>1</v>
      </c>
      <c r="L2" s="14"/>
      <c r="M2" s="13" t="s">
        <v>204</v>
      </c>
    </row>
    <row r="3" spans="1:13" ht="16.5" thickTop="1" x14ac:dyDescent="0.25">
      <c r="A3" s="30"/>
      <c r="B3" s="30"/>
      <c r="C3" s="30" t="s">
        <v>2</v>
      </c>
      <c r="D3" s="30"/>
      <c r="E3" s="30"/>
      <c r="F3" s="30"/>
      <c r="G3" s="4"/>
      <c r="H3" s="5"/>
      <c r="I3" s="4"/>
      <c r="J3" s="5"/>
      <c r="K3" s="4"/>
      <c r="L3" s="5"/>
      <c r="M3" s="6"/>
    </row>
    <row r="4" spans="1:13" x14ac:dyDescent="0.25">
      <c r="A4" s="1"/>
      <c r="B4" s="1"/>
      <c r="C4" s="1"/>
      <c r="D4" s="1" t="s">
        <v>186</v>
      </c>
      <c r="E4" s="1"/>
      <c r="F4" s="1"/>
      <c r="G4" s="4"/>
      <c r="H4" s="5"/>
      <c r="I4" s="4"/>
      <c r="J4" s="5"/>
      <c r="K4" s="4"/>
      <c r="L4" s="5"/>
      <c r="M4" s="6"/>
    </row>
    <row r="5" spans="1:13" ht="15.75" thickBot="1" x14ac:dyDescent="0.3">
      <c r="A5" s="1"/>
      <c r="B5" s="1"/>
      <c r="C5" s="1"/>
      <c r="D5" s="1"/>
      <c r="E5" s="1" t="s">
        <v>3</v>
      </c>
      <c r="F5" s="1"/>
      <c r="G5" s="7">
        <v>74719.820000000007</v>
      </c>
      <c r="H5" s="5"/>
      <c r="I5" s="7">
        <v>73000</v>
      </c>
      <c r="J5" s="5"/>
      <c r="K5" s="7">
        <f>ROUND((G5-I5),5)</f>
        <v>1719.82</v>
      </c>
      <c r="L5" s="5"/>
      <c r="M5" s="24">
        <v>73000</v>
      </c>
    </row>
    <row r="6" spans="1:13" x14ac:dyDescent="0.25">
      <c r="A6" s="1"/>
      <c r="B6" s="1"/>
      <c r="C6" s="1"/>
      <c r="D6" s="1" t="s">
        <v>187</v>
      </c>
      <c r="E6" s="1"/>
      <c r="F6" s="1"/>
      <c r="G6" s="4">
        <f>ROUND(SUM(G4:G5),5)</f>
        <v>74719.820000000007</v>
      </c>
      <c r="H6" s="5"/>
      <c r="I6" s="4">
        <f>ROUND(SUM(I4:I5),5)</f>
        <v>73000</v>
      </c>
      <c r="J6" s="5"/>
      <c r="K6" s="4">
        <f>ROUND((G6-I6),5)</f>
        <v>1719.82</v>
      </c>
      <c r="L6" s="5"/>
      <c r="M6" s="25">
        <f>SUM(M5)</f>
        <v>73000</v>
      </c>
    </row>
    <row r="7" spans="1:13" x14ac:dyDescent="0.25">
      <c r="A7" s="1"/>
      <c r="B7" s="1"/>
      <c r="C7" s="1"/>
      <c r="D7" s="1"/>
      <c r="E7" s="1"/>
      <c r="F7" s="1"/>
      <c r="G7" s="4"/>
      <c r="H7" s="5"/>
      <c r="I7" s="4"/>
      <c r="J7" s="5"/>
      <c r="K7" s="4"/>
      <c r="L7" s="5"/>
      <c r="M7" s="25"/>
    </row>
    <row r="8" spans="1:13" x14ac:dyDescent="0.25">
      <c r="A8" s="1"/>
      <c r="B8" s="1"/>
      <c r="C8" s="1"/>
      <c r="D8" s="1" t="s">
        <v>4</v>
      </c>
      <c r="E8" s="1"/>
      <c r="F8" s="1"/>
      <c r="G8" s="4"/>
      <c r="H8" s="5"/>
      <c r="I8" s="25"/>
      <c r="J8" s="5"/>
      <c r="K8" s="4"/>
      <c r="L8" s="5"/>
      <c r="M8" s="25"/>
    </row>
    <row r="9" spans="1:13" x14ac:dyDescent="0.25">
      <c r="A9" s="1"/>
      <c r="B9" s="1"/>
      <c r="C9" s="1"/>
      <c r="D9" s="1"/>
      <c r="E9" s="1" t="s">
        <v>5</v>
      </c>
      <c r="F9" s="1"/>
      <c r="G9" s="4">
        <v>869.83</v>
      </c>
      <c r="H9" s="5"/>
      <c r="I9" s="31">
        <v>1000</v>
      </c>
      <c r="J9" s="5"/>
      <c r="K9" s="4">
        <f>ROUND((G9-I9),5)</f>
        <v>-130.16999999999999</v>
      </c>
      <c r="L9" s="5"/>
      <c r="M9" s="25">
        <v>1000</v>
      </c>
    </row>
    <row r="10" spans="1:13" x14ac:dyDescent="0.25">
      <c r="A10" s="1"/>
      <c r="B10" s="1"/>
      <c r="C10" s="1"/>
      <c r="D10" s="1"/>
      <c r="E10" s="1" t="s">
        <v>6</v>
      </c>
      <c r="F10" s="1"/>
      <c r="G10" s="4"/>
      <c r="H10" s="5"/>
      <c r="I10" s="31">
        <v>150</v>
      </c>
      <c r="J10" s="5"/>
      <c r="K10" s="4"/>
      <c r="L10" s="5"/>
      <c r="M10" s="25">
        <v>150</v>
      </c>
    </row>
    <row r="11" spans="1:13" x14ac:dyDescent="0.25">
      <c r="A11" s="1"/>
      <c r="B11" s="1"/>
      <c r="C11" s="1"/>
      <c r="D11" s="1"/>
      <c r="E11" s="1" t="s">
        <v>7</v>
      </c>
      <c r="F11" s="1"/>
      <c r="G11" s="4">
        <v>1900</v>
      </c>
      <c r="H11" s="5"/>
      <c r="I11" s="31">
        <v>2500</v>
      </c>
      <c r="J11" s="5"/>
      <c r="K11" s="4">
        <f>ROUND((G11-I11),5)</f>
        <v>-600</v>
      </c>
      <c r="L11" s="5"/>
      <c r="M11" s="25">
        <v>2500</v>
      </c>
    </row>
    <row r="12" spans="1:13" x14ac:dyDescent="0.25">
      <c r="A12" s="1"/>
      <c r="B12" s="1"/>
      <c r="C12" s="1"/>
      <c r="D12" s="1"/>
      <c r="E12" s="1" t="s">
        <v>8</v>
      </c>
      <c r="F12" s="1"/>
      <c r="G12" s="4"/>
      <c r="H12" s="5"/>
      <c r="I12" s="31">
        <v>1800</v>
      </c>
      <c r="J12" s="5"/>
      <c r="K12" s="4">
        <f>ROUND((G12-I12),5)</f>
        <v>-1800</v>
      </c>
      <c r="L12" s="5"/>
      <c r="M12" s="25"/>
    </row>
    <row r="13" spans="1:13" ht="15.75" thickBot="1" x14ac:dyDescent="0.3">
      <c r="A13" s="1"/>
      <c r="B13" s="1"/>
      <c r="C13" s="1"/>
      <c r="D13" s="1"/>
      <c r="E13" s="1" t="s">
        <v>9</v>
      </c>
      <c r="F13" s="1"/>
      <c r="G13" s="7">
        <v>19535.259999999998</v>
      </c>
      <c r="H13" s="5"/>
      <c r="I13" s="32">
        <v>18935</v>
      </c>
      <c r="J13" s="5"/>
      <c r="K13" s="7">
        <f>ROUND((G13-I13),5)</f>
        <v>600.26</v>
      </c>
      <c r="L13" s="5"/>
      <c r="M13" s="24">
        <v>20092</v>
      </c>
    </row>
    <row r="14" spans="1:13" x14ac:dyDescent="0.25">
      <c r="A14" s="1"/>
      <c r="B14" s="1"/>
      <c r="C14" s="1"/>
      <c r="D14" s="1" t="s">
        <v>10</v>
      </c>
      <c r="E14" s="1"/>
      <c r="F14" s="1"/>
      <c r="G14" s="4">
        <f>ROUND(SUM(G8:G13),5)</f>
        <v>22305.09</v>
      </c>
      <c r="H14" s="5"/>
      <c r="I14" s="4">
        <f>ROUND(SUM(I8:I13),5)</f>
        <v>24385</v>
      </c>
      <c r="J14" s="5"/>
      <c r="K14" s="4">
        <f>ROUND((G14-I14),5)</f>
        <v>-2079.91</v>
      </c>
      <c r="L14" s="5"/>
      <c r="M14" s="25">
        <f>SUM(M9:M13)</f>
        <v>23742</v>
      </c>
    </row>
    <row r="15" spans="1:13" x14ac:dyDescent="0.25">
      <c r="A15" s="1"/>
      <c r="B15" s="1"/>
      <c r="C15" s="1"/>
      <c r="D15" s="1"/>
      <c r="E15" s="1"/>
      <c r="F15" s="1"/>
      <c r="G15" s="4"/>
      <c r="H15" s="5"/>
      <c r="I15" s="4"/>
      <c r="J15" s="5"/>
      <c r="K15" s="4"/>
      <c r="L15" s="5"/>
      <c r="M15" s="25"/>
    </row>
    <row r="16" spans="1:13" x14ac:dyDescent="0.25">
      <c r="A16" s="1"/>
      <c r="B16" s="1"/>
      <c r="C16" s="1"/>
      <c r="D16" s="1" t="s">
        <v>11</v>
      </c>
      <c r="E16" s="1"/>
      <c r="F16" s="1"/>
      <c r="G16" s="4"/>
      <c r="H16" s="5"/>
      <c r="I16" s="4"/>
      <c r="J16" s="5"/>
      <c r="K16" s="4"/>
      <c r="L16" s="5"/>
      <c r="M16" s="25"/>
    </row>
    <row r="17" spans="1:13" ht="15.75" thickBot="1" x14ac:dyDescent="0.3">
      <c r="A17" s="1"/>
      <c r="B17" s="1"/>
      <c r="C17" s="1"/>
      <c r="D17" s="1"/>
      <c r="E17" s="1" t="s">
        <v>12</v>
      </c>
      <c r="F17" s="1"/>
      <c r="G17" s="7">
        <v>40910.019999999997</v>
      </c>
      <c r="H17" s="5"/>
      <c r="I17" s="7">
        <v>42820</v>
      </c>
      <c r="J17" s="5"/>
      <c r="K17" s="7">
        <f>ROUND((G17-I17),5)</f>
        <v>-1909.98</v>
      </c>
      <c r="L17" s="5"/>
      <c r="M17" s="24">
        <v>44000</v>
      </c>
    </row>
    <row r="18" spans="1:13" x14ac:dyDescent="0.25">
      <c r="A18" s="1"/>
      <c r="B18" s="1"/>
      <c r="C18" s="1"/>
      <c r="D18" s="1" t="s">
        <v>13</v>
      </c>
      <c r="E18" s="1"/>
      <c r="F18" s="1"/>
      <c r="G18" s="4"/>
      <c r="H18" s="5"/>
      <c r="I18" s="4">
        <f>ROUND(SUM(I16:I17),5)</f>
        <v>42820</v>
      </c>
      <c r="J18" s="5"/>
      <c r="K18" s="4">
        <f>ROUND((G18-I18),5)</f>
        <v>-42820</v>
      </c>
      <c r="L18" s="5"/>
      <c r="M18" s="25">
        <f>SUM(M17)</f>
        <v>44000</v>
      </c>
    </row>
    <row r="19" spans="1:13" x14ac:dyDescent="0.25">
      <c r="A19" s="1"/>
      <c r="B19" s="1"/>
      <c r="C19" s="1"/>
      <c r="D19" s="1"/>
      <c r="E19" s="1"/>
      <c r="F19" s="1"/>
      <c r="G19" s="4"/>
      <c r="H19" s="5"/>
      <c r="I19" s="4"/>
      <c r="J19" s="5"/>
      <c r="K19" s="4"/>
      <c r="L19" s="5"/>
      <c r="M19" s="25"/>
    </row>
    <row r="20" spans="1:13" x14ac:dyDescent="0.25">
      <c r="A20" s="1"/>
      <c r="B20" s="1"/>
      <c r="C20" s="1"/>
      <c r="D20" s="1" t="s">
        <v>14</v>
      </c>
      <c r="E20" s="1"/>
      <c r="F20" s="1"/>
      <c r="G20" s="4"/>
      <c r="H20" s="5"/>
      <c r="I20" s="4"/>
      <c r="J20" s="5"/>
      <c r="K20" s="4"/>
      <c r="L20" s="5"/>
      <c r="M20" s="25"/>
    </row>
    <row r="21" spans="1:13" x14ac:dyDescent="0.25">
      <c r="A21" s="1"/>
      <c r="B21" s="1"/>
      <c r="C21" s="1"/>
      <c r="D21" s="1"/>
      <c r="E21" s="1" t="s">
        <v>209</v>
      </c>
      <c r="F21" s="1"/>
      <c r="G21" s="4"/>
      <c r="H21" s="5"/>
      <c r="I21" s="4"/>
      <c r="J21" s="5"/>
      <c r="K21" s="4">
        <f>ROUND((G21-I21),5)</f>
        <v>0</v>
      </c>
      <c r="L21" s="5"/>
      <c r="M21" s="47">
        <v>285000</v>
      </c>
    </row>
    <row r="22" spans="1:13" x14ac:dyDescent="0.25">
      <c r="A22" s="1"/>
      <c r="B22" s="1"/>
      <c r="C22" s="1"/>
      <c r="D22" s="1"/>
      <c r="E22" s="1" t="s">
        <v>206</v>
      </c>
      <c r="F22" s="1"/>
      <c r="G22" s="4">
        <v>24915</v>
      </c>
      <c r="H22" s="5"/>
      <c r="I22" s="31">
        <v>286100</v>
      </c>
      <c r="J22" s="5"/>
      <c r="K22" s="4">
        <f>ROUND((G22-I22),5)</f>
        <v>-261185</v>
      </c>
      <c r="L22" s="5"/>
      <c r="M22" s="25">
        <v>262825</v>
      </c>
    </row>
    <row r="23" spans="1:13" s="35" customFormat="1" x14ac:dyDescent="0.25">
      <c r="A23" s="36"/>
      <c r="B23" s="36"/>
      <c r="C23" s="36"/>
      <c r="D23" s="36"/>
      <c r="E23" s="36"/>
      <c r="F23" s="36" t="s">
        <v>212</v>
      </c>
      <c r="G23" s="37">
        <v>298000</v>
      </c>
      <c r="H23" s="38"/>
      <c r="I23" s="40">
        <v>298000</v>
      </c>
      <c r="J23" s="38"/>
      <c r="K23" s="37">
        <f t="shared" ref="K23:K28" si="0">ROUND((G23-I23),5)</f>
        <v>0</v>
      </c>
      <c r="L23" s="38"/>
      <c r="M23" s="39">
        <v>0</v>
      </c>
    </row>
    <row r="24" spans="1:13" x14ac:dyDescent="0.25">
      <c r="A24" s="1"/>
      <c r="B24" s="1"/>
      <c r="C24" s="1"/>
      <c r="D24" s="1"/>
      <c r="E24" s="1"/>
      <c r="F24" s="1" t="s">
        <v>188</v>
      </c>
      <c r="G24" s="4">
        <v>18120</v>
      </c>
      <c r="H24" s="5"/>
      <c r="I24" s="31">
        <v>215152</v>
      </c>
      <c r="J24" s="5"/>
      <c r="K24" s="37">
        <f t="shared" si="0"/>
        <v>-197032</v>
      </c>
      <c r="L24" s="5"/>
      <c r="M24" s="25">
        <v>193417</v>
      </c>
    </row>
    <row r="25" spans="1:13" x14ac:dyDescent="0.25">
      <c r="A25" s="1"/>
      <c r="B25" s="1"/>
      <c r="C25" s="1"/>
      <c r="D25" s="1"/>
      <c r="E25" s="1"/>
      <c r="F25" s="1" t="s">
        <v>192</v>
      </c>
      <c r="G25" s="4"/>
      <c r="H25" s="5"/>
      <c r="I25" s="31">
        <v>50000</v>
      </c>
      <c r="J25" s="5"/>
      <c r="K25" s="37">
        <f t="shared" si="0"/>
        <v>-50000</v>
      </c>
      <c r="L25" s="5"/>
      <c r="M25" s="25">
        <v>50000</v>
      </c>
    </row>
    <row r="26" spans="1:13" s="35" customFormat="1" x14ac:dyDescent="0.25">
      <c r="A26" s="36"/>
      <c r="B26" s="36"/>
      <c r="C26" s="36"/>
      <c r="D26" s="36"/>
      <c r="E26" s="36"/>
      <c r="F26" s="36" t="s">
        <v>210</v>
      </c>
      <c r="G26" s="37"/>
      <c r="H26" s="38"/>
      <c r="I26" s="40"/>
      <c r="J26" s="38"/>
      <c r="K26" s="37">
        <f t="shared" si="0"/>
        <v>0</v>
      </c>
      <c r="L26" s="38"/>
      <c r="M26" s="39">
        <v>600000</v>
      </c>
    </row>
    <row r="27" spans="1:13" x14ac:dyDescent="0.25">
      <c r="A27" s="1"/>
      <c r="B27" s="1"/>
      <c r="C27" s="1"/>
      <c r="D27" s="1"/>
      <c r="E27" s="1" t="s">
        <v>15</v>
      </c>
      <c r="F27" s="1"/>
      <c r="G27" s="4">
        <v>16208.75</v>
      </c>
      <c r="H27" s="5"/>
      <c r="I27" s="31">
        <v>25800</v>
      </c>
      <c r="J27" s="5"/>
      <c r="K27" s="37">
        <f t="shared" si="0"/>
        <v>-9591.25</v>
      </c>
      <c r="L27" s="5"/>
      <c r="M27" s="25">
        <v>35703</v>
      </c>
    </row>
    <row r="28" spans="1:13" x14ac:dyDescent="0.25">
      <c r="A28" s="1"/>
      <c r="B28" s="1"/>
      <c r="C28" s="1"/>
      <c r="D28" s="1"/>
      <c r="E28" s="1" t="s">
        <v>16</v>
      </c>
      <c r="F28" s="1"/>
      <c r="G28" s="4"/>
      <c r="H28" s="5"/>
      <c r="I28" s="31">
        <v>2000</v>
      </c>
      <c r="J28" s="5"/>
      <c r="K28" s="37">
        <f t="shared" si="0"/>
        <v>-2000</v>
      </c>
      <c r="L28" s="5"/>
      <c r="M28" s="25">
        <v>2000</v>
      </c>
    </row>
    <row r="29" spans="1:13" ht="15.75" thickBot="1" x14ac:dyDescent="0.3">
      <c r="A29" s="1"/>
      <c r="B29" s="1"/>
      <c r="C29" s="1"/>
      <c r="D29" s="1"/>
      <c r="E29" s="1" t="s">
        <v>193</v>
      </c>
      <c r="F29" s="1"/>
      <c r="G29" s="7">
        <v>2095</v>
      </c>
      <c r="H29" s="5"/>
      <c r="I29" s="32">
        <v>1500</v>
      </c>
      <c r="J29" s="5"/>
      <c r="K29" s="7">
        <f>ROUND((G29-I29),5)</f>
        <v>595</v>
      </c>
      <c r="L29" s="5"/>
      <c r="M29" s="24">
        <v>2000</v>
      </c>
    </row>
    <row r="30" spans="1:13" x14ac:dyDescent="0.25">
      <c r="A30" s="1"/>
      <c r="B30" s="1"/>
      <c r="C30" s="1"/>
      <c r="D30" s="1" t="s">
        <v>17</v>
      </c>
      <c r="E30" s="1"/>
      <c r="F30" s="1"/>
      <c r="G30" s="4">
        <f>ROUND(SUM(G20:G29),5)</f>
        <v>359338.75</v>
      </c>
      <c r="H30" s="5"/>
      <c r="I30" s="4">
        <f>ROUND(SUM(I20:I29),5)</f>
        <v>878552</v>
      </c>
      <c r="J30" s="5"/>
      <c r="K30" s="4">
        <f>ROUND((G30-I30),5)</f>
        <v>-519213.25</v>
      </c>
      <c r="L30" s="5"/>
      <c r="M30" s="25">
        <f>SUM(M21:M29)</f>
        <v>1430945</v>
      </c>
    </row>
    <row r="31" spans="1:13" x14ac:dyDescent="0.25">
      <c r="A31" s="1"/>
      <c r="B31" s="1"/>
      <c r="C31" s="1"/>
      <c r="D31" s="1"/>
      <c r="E31" s="1"/>
      <c r="F31" s="1"/>
      <c r="G31" s="4"/>
      <c r="H31" s="5"/>
      <c r="I31" s="4"/>
      <c r="J31" s="5"/>
      <c r="K31" s="4"/>
      <c r="L31" s="5"/>
      <c r="M31" s="25"/>
    </row>
    <row r="32" spans="1:13" x14ac:dyDescent="0.25">
      <c r="A32" s="1"/>
      <c r="B32" s="1"/>
      <c r="C32" s="1"/>
      <c r="D32" s="1" t="s">
        <v>18</v>
      </c>
      <c r="E32" s="1"/>
      <c r="F32" s="1"/>
      <c r="G32" s="4"/>
      <c r="H32" s="5"/>
      <c r="I32" s="4"/>
      <c r="J32" s="5"/>
      <c r="K32" s="4"/>
      <c r="L32" s="5"/>
      <c r="M32" s="25"/>
    </row>
    <row r="33" spans="1:13" ht="15.75" thickBot="1" x14ac:dyDescent="0.3">
      <c r="A33" s="1"/>
      <c r="B33" s="1"/>
      <c r="C33" s="1"/>
      <c r="D33" s="1"/>
      <c r="E33" s="1" t="s">
        <v>19</v>
      </c>
      <c r="F33" s="1"/>
      <c r="G33" s="7">
        <v>65806</v>
      </c>
      <c r="H33" s="5"/>
      <c r="I33" s="7">
        <v>65806</v>
      </c>
      <c r="J33" s="5"/>
      <c r="K33" s="7">
        <f>ROUND((G33-I33),5)</f>
        <v>0</v>
      </c>
      <c r="L33" s="5"/>
      <c r="M33" s="24">
        <v>50000</v>
      </c>
    </row>
    <row r="34" spans="1:13" x14ac:dyDescent="0.25">
      <c r="A34" s="1"/>
      <c r="B34" s="1"/>
      <c r="C34" s="1"/>
      <c r="D34" s="1" t="s">
        <v>20</v>
      </c>
      <c r="E34" s="1"/>
      <c r="F34" s="1"/>
      <c r="G34" s="4">
        <f>ROUND(SUM(G32:G33),5)</f>
        <v>65806</v>
      </c>
      <c r="H34" s="5"/>
      <c r="I34" s="4">
        <f>ROUND(SUM(I32:I33),5)</f>
        <v>65806</v>
      </c>
      <c r="J34" s="5"/>
      <c r="K34" s="4">
        <f>ROUND((G34-I34),5)</f>
        <v>0</v>
      </c>
      <c r="L34" s="5"/>
      <c r="M34" s="25">
        <f>SUM(M33)</f>
        <v>50000</v>
      </c>
    </row>
    <row r="35" spans="1:13" x14ac:dyDescent="0.25">
      <c r="A35" s="1"/>
      <c r="B35" s="1"/>
      <c r="C35" s="1"/>
      <c r="D35" s="1"/>
      <c r="E35" s="1"/>
      <c r="F35" s="1"/>
      <c r="G35" s="4"/>
      <c r="H35" s="5"/>
      <c r="I35" s="4"/>
      <c r="J35" s="5"/>
      <c r="K35" s="4"/>
      <c r="L35" s="5"/>
      <c r="M35" s="25"/>
    </row>
    <row r="36" spans="1:13" x14ac:dyDescent="0.25">
      <c r="A36" s="1"/>
      <c r="B36" s="1"/>
      <c r="C36" s="1"/>
      <c r="D36" s="1" t="s">
        <v>21</v>
      </c>
      <c r="E36" s="1"/>
      <c r="F36" s="1"/>
      <c r="G36" s="4"/>
      <c r="H36" s="5"/>
      <c r="I36" s="4"/>
      <c r="J36" s="5"/>
      <c r="K36" s="4"/>
      <c r="L36" s="5"/>
      <c r="M36" s="25"/>
    </row>
    <row r="37" spans="1:13" x14ac:dyDescent="0.25">
      <c r="A37" s="1"/>
      <c r="B37" s="1"/>
      <c r="C37" s="1"/>
      <c r="D37" s="1"/>
      <c r="E37" s="1" t="s">
        <v>22</v>
      </c>
      <c r="F37" s="1"/>
      <c r="G37" s="4">
        <v>1265.57</v>
      </c>
      <c r="H37" s="5"/>
      <c r="I37" s="31">
        <v>3000</v>
      </c>
      <c r="J37" s="5"/>
      <c r="K37" s="4">
        <f t="shared" ref="K37:K42" si="1">ROUND((G37-I37),5)</f>
        <v>-1734.43</v>
      </c>
      <c r="L37" s="5"/>
      <c r="M37" s="25">
        <v>3000</v>
      </c>
    </row>
    <row r="38" spans="1:13" x14ac:dyDescent="0.25">
      <c r="A38" s="1"/>
      <c r="B38" s="1"/>
      <c r="C38" s="1"/>
      <c r="D38" s="1"/>
      <c r="E38" s="1" t="s">
        <v>23</v>
      </c>
      <c r="F38" s="1"/>
      <c r="G38" s="4">
        <v>1000</v>
      </c>
      <c r="H38" s="5"/>
      <c r="I38" s="31">
        <v>500</v>
      </c>
      <c r="J38" s="5"/>
      <c r="K38" s="4">
        <f t="shared" si="1"/>
        <v>500</v>
      </c>
      <c r="L38" s="5"/>
      <c r="M38" s="25">
        <v>500</v>
      </c>
    </row>
    <row r="39" spans="1:13" x14ac:dyDescent="0.25">
      <c r="A39" s="1"/>
      <c r="B39" s="1"/>
      <c r="C39" s="1"/>
      <c r="D39" s="1"/>
      <c r="E39" s="1" t="s">
        <v>24</v>
      </c>
      <c r="F39" s="1"/>
      <c r="G39" s="4">
        <v>509</v>
      </c>
      <c r="H39" s="5"/>
      <c r="I39" s="31">
        <v>500</v>
      </c>
      <c r="J39" s="5"/>
      <c r="K39" s="4">
        <f t="shared" si="1"/>
        <v>9</v>
      </c>
      <c r="L39" s="5"/>
      <c r="M39" s="25">
        <v>500</v>
      </c>
    </row>
    <row r="40" spans="1:13" x14ac:dyDescent="0.25">
      <c r="A40" s="1"/>
      <c r="B40" s="1"/>
      <c r="C40" s="1"/>
      <c r="D40" s="1"/>
      <c r="E40" s="1" t="s">
        <v>25</v>
      </c>
      <c r="F40" s="1"/>
      <c r="G40" s="4">
        <v>303.45999999999998</v>
      </c>
      <c r="H40" s="5"/>
      <c r="I40" s="31">
        <v>350</v>
      </c>
      <c r="J40" s="5"/>
      <c r="K40" s="4">
        <f t="shared" si="1"/>
        <v>-46.54</v>
      </c>
      <c r="L40" s="5"/>
      <c r="M40" s="25">
        <v>350</v>
      </c>
    </row>
    <row r="41" spans="1:13" ht="15.75" thickBot="1" x14ac:dyDescent="0.3">
      <c r="A41" s="1"/>
      <c r="B41" s="1"/>
      <c r="C41" s="1"/>
      <c r="D41" s="1"/>
      <c r="E41" s="1" t="s">
        <v>26</v>
      </c>
      <c r="F41" s="1"/>
      <c r="G41" s="7"/>
      <c r="H41" s="5"/>
      <c r="I41" s="32">
        <v>200</v>
      </c>
      <c r="J41" s="5"/>
      <c r="K41" s="7">
        <f t="shared" si="1"/>
        <v>-200</v>
      </c>
      <c r="L41" s="5"/>
      <c r="M41" s="41">
        <v>100</v>
      </c>
    </row>
    <row r="42" spans="1:13" x14ac:dyDescent="0.25">
      <c r="A42" s="1"/>
      <c r="B42" s="1"/>
      <c r="C42" s="1"/>
      <c r="D42" s="1" t="s">
        <v>27</v>
      </c>
      <c r="E42" s="1"/>
      <c r="F42" s="1"/>
      <c r="G42" s="4">
        <f>ROUND(SUM(G36:G41),5)</f>
        <v>3078.03</v>
      </c>
      <c r="H42" s="5"/>
      <c r="I42" s="4">
        <f>ROUND(SUM(I36:I41),5)</f>
        <v>4550</v>
      </c>
      <c r="J42" s="5"/>
      <c r="K42" s="4">
        <f t="shared" si="1"/>
        <v>-1471.97</v>
      </c>
      <c r="L42" s="5"/>
      <c r="M42" s="25">
        <f>SUM(M37:M41)</f>
        <v>4450</v>
      </c>
    </row>
    <row r="43" spans="1:13" x14ac:dyDescent="0.25">
      <c r="A43" s="1"/>
      <c r="B43" s="1"/>
      <c r="C43" s="1"/>
      <c r="D43" s="1"/>
      <c r="E43" s="1"/>
      <c r="F43" s="1"/>
      <c r="G43" s="4"/>
      <c r="H43" s="5"/>
      <c r="I43" s="4"/>
      <c r="J43" s="5"/>
      <c r="K43" s="4"/>
      <c r="L43" s="5"/>
      <c r="M43" s="25"/>
    </row>
    <row r="44" spans="1:13" x14ac:dyDescent="0.25">
      <c r="A44" s="1"/>
      <c r="B44" s="1"/>
      <c r="C44" s="1"/>
      <c r="D44" s="1" t="s">
        <v>28</v>
      </c>
      <c r="E44" s="1"/>
      <c r="F44" s="1"/>
      <c r="G44" s="4"/>
      <c r="H44" s="5"/>
      <c r="I44" s="4"/>
      <c r="J44" s="5"/>
      <c r="K44" s="4"/>
      <c r="L44" s="5"/>
      <c r="M44" s="25"/>
    </row>
    <row r="45" spans="1:13" x14ac:dyDescent="0.25">
      <c r="A45" s="1"/>
      <c r="B45" s="1"/>
      <c r="C45" s="1"/>
      <c r="D45" s="1"/>
      <c r="E45" s="1" t="s">
        <v>29</v>
      </c>
      <c r="F45" s="1"/>
      <c r="G45" s="4">
        <v>8.4</v>
      </c>
      <c r="H45" s="5"/>
      <c r="I45" s="31">
        <v>25</v>
      </c>
      <c r="J45" s="5"/>
      <c r="K45" s="4">
        <f>ROUND((G45-I45),5)</f>
        <v>-16.600000000000001</v>
      </c>
      <c r="L45" s="5"/>
      <c r="M45" s="25">
        <v>10</v>
      </c>
    </row>
    <row r="46" spans="1:13" x14ac:dyDescent="0.25">
      <c r="A46" s="1"/>
      <c r="B46" s="1"/>
      <c r="C46" s="1"/>
      <c r="D46" s="1"/>
      <c r="E46" s="1" t="s">
        <v>30</v>
      </c>
      <c r="F46" s="1"/>
      <c r="G46" s="4">
        <v>3085</v>
      </c>
      <c r="H46" s="5"/>
      <c r="I46" s="31">
        <v>2500</v>
      </c>
      <c r="J46" s="5"/>
      <c r="K46" s="4">
        <f>ROUND((G46-I46),5)</f>
        <v>585</v>
      </c>
      <c r="L46" s="5"/>
      <c r="M46" s="25">
        <v>2500</v>
      </c>
    </row>
    <row r="47" spans="1:13" x14ac:dyDescent="0.25">
      <c r="A47" s="1"/>
      <c r="B47" s="1"/>
      <c r="C47" s="1"/>
      <c r="D47" s="1"/>
      <c r="E47" s="1" t="s">
        <v>31</v>
      </c>
      <c r="F47" s="1"/>
      <c r="G47" s="4">
        <v>13166.27</v>
      </c>
      <c r="H47" s="5"/>
      <c r="I47" s="31">
        <v>13754</v>
      </c>
      <c r="J47" s="5"/>
      <c r="K47" s="4">
        <f>ROUND((G47-I47),5)</f>
        <v>-587.73</v>
      </c>
      <c r="L47" s="5"/>
      <c r="M47" s="25">
        <v>5000</v>
      </c>
    </row>
    <row r="48" spans="1:13" ht="15.75" thickBot="1" x14ac:dyDescent="0.3">
      <c r="A48" s="1"/>
      <c r="B48" s="1"/>
      <c r="C48" s="1"/>
      <c r="D48" s="1"/>
      <c r="E48" s="1" t="s">
        <v>32</v>
      </c>
      <c r="F48" s="1"/>
      <c r="G48" s="7"/>
      <c r="H48" s="5"/>
      <c r="I48" s="32">
        <v>2000</v>
      </c>
      <c r="J48" s="5"/>
      <c r="K48" s="7">
        <f>ROUND((G48-I48),5)</f>
        <v>-2000</v>
      </c>
      <c r="L48" s="5"/>
      <c r="M48" s="24">
        <v>1000</v>
      </c>
    </row>
    <row r="49" spans="1:13" x14ac:dyDescent="0.25">
      <c r="A49" s="1"/>
      <c r="B49" s="1"/>
      <c r="C49" s="1"/>
      <c r="D49" s="1" t="s">
        <v>33</v>
      </c>
      <c r="E49" s="1"/>
      <c r="F49" s="1"/>
      <c r="G49" s="4">
        <f>ROUND(SUM(G44:G48),5)</f>
        <v>16259.67</v>
      </c>
      <c r="H49" s="5"/>
      <c r="I49" s="4">
        <f>ROUND(SUM(I44:I48),5)</f>
        <v>18279</v>
      </c>
      <c r="J49" s="5"/>
      <c r="K49" s="4">
        <f>ROUND((G49-I49),5)</f>
        <v>-2019.33</v>
      </c>
      <c r="L49" s="5"/>
      <c r="M49" s="25">
        <f>SUM(M45:M48)</f>
        <v>8510</v>
      </c>
    </row>
    <row r="50" spans="1:13" x14ac:dyDescent="0.25">
      <c r="A50" s="1"/>
      <c r="B50" s="1"/>
      <c r="C50" s="1"/>
      <c r="D50" s="1"/>
      <c r="E50" s="1"/>
      <c r="F50" s="1"/>
      <c r="G50" s="4"/>
      <c r="H50" s="5"/>
      <c r="I50" s="4"/>
      <c r="J50" s="5"/>
      <c r="K50" s="4"/>
      <c r="L50" s="5"/>
      <c r="M50" s="25"/>
    </row>
    <row r="51" spans="1:13" x14ac:dyDescent="0.25">
      <c r="A51" s="1"/>
      <c r="B51" s="1"/>
      <c r="C51" s="1"/>
      <c r="D51" s="1" t="s">
        <v>34</v>
      </c>
      <c r="E51" s="1"/>
      <c r="F51" s="1"/>
      <c r="G51" s="4"/>
      <c r="H51" s="5"/>
      <c r="I51" s="4"/>
      <c r="J51" s="5"/>
      <c r="K51" s="4"/>
      <c r="L51" s="5"/>
      <c r="M51" s="25"/>
    </row>
    <row r="52" spans="1:13" x14ac:dyDescent="0.25">
      <c r="A52" s="1"/>
      <c r="B52" s="1"/>
      <c r="C52" s="1"/>
      <c r="D52" s="1"/>
      <c r="E52" s="1" t="s">
        <v>35</v>
      </c>
      <c r="F52" s="1"/>
      <c r="G52" s="4"/>
      <c r="H52" s="5"/>
      <c r="I52" s="4"/>
      <c r="J52" s="5"/>
      <c r="K52" s="4"/>
      <c r="L52" s="5"/>
      <c r="M52" s="25"/>
    </row>
    <row r="53" spans="1:13" x14ac:dyDescent="0.25">
      <c r="A53" s="1"/>
      <c r="B53" s="1"/>
      <c r="C53" s="1"/>
      <c r="D53" s="1"/>
      <c r="E53" s="1"/>
      <c r="F53" s="1" t="s">
        <v>36</v>
      </c>
      <c r="G53" s="8">
        <v>2500</v>
      </c>
      <c r="H53" s="19"/>
      <c r="I53" s="8">
        <v>30000</v>
      </c>
      <c r="J53" s="19"/>
      <c r="K53" s="8">
        <f>ROUND((G53-I53),5)</f>
        <v>-27500</v>
      </c>
      <c r="L53" s="19"/>
      <c r="M53" s="26">
        <v>10000</v>
      </c>
    </row>
    <row r="54" spans="1:13" ht="15.75" thickBot="1" x14ac:dyDescent="0.3">
      <c r="A54" s="1"/>
      <c r="B54" s="1"/>
      <c r="C54" s="1"/>
      <c r="D54" s="1"/>
      <c r="E54" s="1"/>
      <c r="F54" s="1" t="s">
        <v>207</v>
      </c>
      <c r="G54" s="7">
        <v>1217.97</v>
      </c>
      <c r="H54" s="5"/>
      <c r="I54" s="7"/>
      <c r="J54" s="5"/>
      <c r="K54" s="7"/>
      <c r="L54" s="5"/>
      <c r="M54" s="24"/>
    </row>
    <row r="55" spans="1:13" x14ac:dyDescent="0.25">
      <c r="A55" s="1"/>
      <c r="B55" s="1"/>
      <c r="C55" s="1"/>
      <c r="D55" s="1"/>
      <c r="E55" s="1" t="s">
        <v>37</v>
      </c>
      <c r="F55" s="1"/>
      <c r="G55" s="4">
        <f>SUM(G53:G54)</f>
        <v>3717.9700000000003</v>
      </c>
      <c r="H55" s="5"/>
      <c r="I55" s="4">
        <f>ROUND(SUM(I52:I53),5)</f>
        <v>30000</v>
      </c>
      <c r="J55" s="5"/>
      <c r="K55" s="4">
        <f>ROUND((G55-I55),5)</f>
        <v>-26282.03</v>
      </c>
      <c r="L55" s="5"/>
      <c r="M55" s="25">
        <f>SUM(M53:M54)</f>
        <v>10000</v>
      </c>
    </row>
    <row r="56" spans="1:13" x14ac:dyDescent="0.25">
      <c r="A56" s="1"/>
      <c r="B56" s="1"/>
      <c r="C56" s="1"/>
      <c r="D56" s="1"/>
      <c r="E56" s="1"/>
      <c r="F56" s="1"/>
      <c r="G56" s="4"/>
      <c r="H56" s="5"/>
      <c r="I56" s="4"/>
      <c r="J56" s="5"/>
      <c r="K56" s="4"/>
      <c r="L56" s="5"/>
      <c r="M56" s="25"/>
    </row>
    <row r="57" spans="1:13" x14ac:dyDescent="0.25">
      <c r="A57" s="1"/>
      <c r="B57" s="1"/>
      <c r="C57" s="1"/>
      <c r="D57" s="1"/>
      <c r="E57" s="1" t="s">
        <v>38</v>
      </c>
      <c r="F57" s="1"/>
      <c r="G57" s="4"/>
      <c r="H57" s="5"/>
      <c r="I57" s="4"/>
      <c r="J57" s="5"/>
      <c r="K57" s="4"/>
      <c r="L57" s="5"/>
      <c r="M57" s="25"/>
    </row>
    <row r="58" spans="1:13" x14ac:dyDescent="0.25">
      <c r="A58" s="1"/>
      <c r="B58" s="1"/>
      <c r="C58" s="1"/>
      <c r="D58" s="1"/>
      <c r="E58" s="1"/>
      <c r="F58" s="1" t="s">
        <v>39</v>
      </c>
      <c r="G58" s="4">
        <v>480</v>
      </c>
      <c r="H58" s="5"/>
      <c r="I58" s="31">
        <v>600</v>
      </c>
      <c r="J58" s="5"/>
      <c r="K58" s="4">
        <f>ROUND((G58-I58),5)</f>
        <v>-120</v>
      </c>
      <c r="L58" s="5"/>
      <c r="M58" s="25">
        <v>500</v>
      </c>
    </row>
    <row r="59" spans="1:13" x14ac:dyDescent="0.25">
      <c r="A59" s="1"/>
      <c r="B59" s="1"/>
      <c r="C59" s="1"/>
      <c r="D59" s="1"/>
      <c r="E59" s="1"/>
      <c r="F59" s="1" t="s">
        <v>40</v>
      </c>
      <c r="G59" s="4">
        <v>30</v>
      </c>
      <c r="H59" s="5"/>
      <c r="I59" s="31">
        <v>25</v>
      </c>
      <c r="J59" s="5"/>
      <c r="K59" s="4">
        <f>ROUND((G59-I59),5)</f>
        <v>5</v>
      </c>
      <c r="L59" s="5"/>
      <c r="M59" s="25">
        <v>25</v>
      </c>
    </row>
    <row r="60" spans="1:13" x14ac:dyDescent="0.25">
      <c r="A60" s="1"/>
      <c r="B60" s="1"/>
      <c r="C60" s="1"/>
      <c r="D60" s="1"/>
      <c r="E60" s="1"/>
      <c r="F60" s="1" t="s">
        <v>41</v>
      </c>
      <c r="G60" s="4">
        <v>2106.0300000000002</v>
      </c>
      <c r="H60" s="5"/>
      <c r="I60" s="31">
        <v>1500</v>
      </c>
      <c r="J60" s="5"/>
      <c r="K60" s="4">
        <f>ROUND((G60-I60),5)</f>
        <v>606.03</v>
      </c>
      <c r="L60" s="5"/>
      <c r="M60" s="25">
        <v>2000</v>
      </c>
    </row>
    <row r="61" spans="1:13" ht="15.75" thickBot="1" x14ac:dyDescent="0.3">
      <c r="A61" s="1"/>
      <c r="B61" s="1"/>
      <c r="C61" s="1"/>
      <c r="D61" s="1"/>
      <c r="E61" s="1"/>
      <c r="F61" s="1" t="s">
        <v>42</v>
      </c>
      <c r="G61" s="8">
        <v>151.51</v>
      </c>
      <c r="H61" s="5"/>
      <c r="I61" s="33">
        <v>130</v>
      </c>
      <c r="J61" s="5"/>
      <c r="K61" s="8">
        <f>ROUND((G61-I61),5)</f>
        <v>21.51</v>
      </c>
      <c r="L61" s="5"/>
      <c r="M61" s="26">
        <v>150</v>
      </c>
    </row>
    <row r="62" spans="1:13" x14ac:dyDescent="0.25">
      <c r="A62" s="1"/>
      <c r="B62" s="1"/>
      <c r="C62" s="1"/>
      <c r="D62" s="1"/>
      <c r="E62" s="1" t="s">
        <v>43</v>
      </c>
      <c r="F62" s="1"/>
      <c r="G62" s="10">
        <f>ROUND(SUM(G57:G61),5)</f>
        <v>2767.54</v>
      </c>
      <c r="H62" s="5"/>
      <c r="I62" s="10">
        <f>ROUND(SUM(I57:I61),5)</f>
        <v>2255</v>
      </c>
      <c r="J62" s="5"/>
      <c r="K62" s="10">
        <f>ROUND((G62-I62),5)</f>
        <v>512.54</v>
      </c>
      <c r="L62" s="5"/>
      <c r="M62" s="28">
        <f>SUM(M58:M61)</f>
        <v>2675</v>
      </c>
    </row>
    <row r="63" spans="1:13" x14ac:dyDescent="0.25">
      <c r="A63" s="1"/>
      <c r="B63" s="1"/>
      <c r="C63" s="1"/>
      <c r="D63" s="1"/>
      <c r="E63" s="1"/>
      <c r="F63" s="1"/>
      <c r="G63" s="8"/>
      <c r="H63" s="19"/>
      <c r="I63" s="8"/>
      <c r="J63" s="19"/>
      <c r="K63" s="8"/>
      <c r="L63" s="19"/>
      <c r="M63" s="26"/>
    </row>
    <row r="64" spans="1:13" x14ac:dyDescent="0.25">
      <c r="A64" s="1"/>
      <c r="B64" s="1"/>
      <c r="C64" s="1"/>
      <c r="D64" s="1" t="s">
        <v>44</v>
      </c>
      <c r="E64" s="1"/>
      <c r="F64" s="1"/>
      <c r="G64" s="4"/>
      <c r="H64" s="5"/>
      <c r="I64" s="4"/>
      <c r="J64" s="5"/>
      <c r="K64" s="4"/>
      <c r="L64" s="5"/>
      <c r="M64" s="25"/>
    </row>
    <row r="65" spans="1:13" x14ac:dyDescent="0.25">
      <c r="A65" s="1"/>
      <c r="B65" s="1"/>
      <c r="C65" s="1"/>
      <c r="D65" s="1"/>
      <c r="E65" s="1" t="s">
        <v>45</v>
      </c>
      <c r="F65" s="1"/>
      <c r="G65" s="4">
        <v>186247.47</v>
      </c>
      <c r="H65" s="5"/>
      <c r="I65" s="31">
        <v>210738</v>
      </c>
      <c r="J65" s="5"/>
      <c r="K65" s="4">
        <f t="shared" ref="K65:K70" si="2">ROUND((G65-I65),5)</f>
        <v>-24490.53</v>
      </c>
      <c r="L65" s="5"/>
      <c r="M65" s="25">
        <v>192228</v>
      </c>
    </row>
    <row r="66" spans="1:13" x14ac:dyDescent="0.25">
      <c r="A66" s="1"/>
      <c r="B66" s="1"/>
      <c r="C66" s="1"/>
      <c r="D66" s="1"/>
      <c r="E66" s="1" t="s">
        <v>46</v>
      </c>
      <c r="F66" s="1" t="s">
        <v>205</v>
      </c>
      <c r="G66" s="4">
        <v>60625.39</v>
      </c>
      <c r="H66" s="5"/>
      <c r="I66" s="31">
        <v>71887</v>
      </c>
      <c r="J66" s="5"/>
      <c r="K66" s="4">
        <f t="shared" si="2"/>
        <v>-11261.61</v>
      </c>
      <c r="L66" s="5"/>
      <c r="M66" s="25">
        <v>69188</v>
      </c>
    </row>
    <row r="67" spans="1:13" x14ac:dyDescent="0.25">
      <c r="A67" s="1"/>
      <c r="B67" s="1"/>
      <c r="C67" s="1"/>
      <c r="D67" s="1"/>
      <c r="E67" s="1" t="s">
        <v>47</v>
      </c>
      <c r="F67" s="1"/>
      <c r="G67" s="4">
        <v>21077.45</v>
      </c>
      <c r="H67" s="5"/>
      <c r="I67" s="31">
        <v>19195</v>
      </c>
      <c r="J67" s="5"/>
      <c r="K67" s="4">
        <f t="shared" si="2"/>
        <v>1882.45</v>
      </c>
      <c r="L67" s="5"/>
      <c r="M67" s="25">
        <v>21702</v>
      </c>
    </row>
    <row r="68" spans="1:13" x14ac:dyDescent="0.25">
      <c r="A68" s="1"/>
      <c r="B68" s="1"/>
      <c r="C68" s="1"/>
      <c r="D68" s="1"/>
      <c r="E68" s="1" t="s">
        <v>48</v>
      </c>
      <c r="F68" s="1"/>
      <c r="G68" s="4">
        <v>34194.07</v>
      </c>
      <c r="H68" s="5"/>
      <c r="I68" s="31">
        <v>36818</v>
      </c>
      <c r="J68" s="5"/>
      <c r="K68" s="4">
        <f t="shared" si="2"/>
        <v>-2623.93</v>
      </c>
      <c r="L68" s="5"/>
      <c r="M68" s="25">
        <v>38064</v>
      </c>
    </row>
    <row r="69" spans="1:13" ht="15.75" thickBot="1" x14ac:dyDescent="0.3">
      <c r="A69" s="1"/>
      <c r="B69" s="1"/>
      <c r="C69" s="1"/>
      <c r="D69" s="1"/>
      <c r="E69" s="1" t="s">
        <v>49</v>
      </c>
      <c r="F69" s="1"/>
      <c r="G69" s="7">
        <v>31956.23</v>
      </c>
      <c r="H69" s="5"/>
      <c r="I69" s="32">
        <v>32269</v>
      </c>
      <c r="J69" s="5"/>
      <c r="K69" s="7">
        <f t="shared" si="2"/>
        <v>-312.77</v>
      </c>
      <c r="L69" s="5"/>
      <c r="M69" s="24">
        <v>38252</v>
      </c>
    </row>
    <row r="70" spans="1:13" x14ac:dyDescent="0.25">
      <c r="A70" s="1"/>
      <c r="B70" s="1"/>
      <c r="C70" s="1"/>
      <c r="D70" s="1" t="s">
        <v>50</v>
      </c>
      <c r="E70" s="1"/>
      <c r="F70" s="1"/>
      <c r="G70" s="4">
        <f>ROUND(SUM(G64:G69),5)</f>
        <v>334100.61</v>
      </c>
      <c r="H70" s="5"/>
      <c r="I70" s="4">
        <f>ROUND(SUM(I64:I69),5)</f>
        <v>370907</v>
      </c>
      <c r="J70" s="5"/>
      <c r="K70" s="4">
        <f t="shared" si="2"/>
        <v>-36806.39</v>
      </c>
      <c r="L70" s="5"/>
      <c r="M70" s="25">
        <f>SUM(M65:M69)</f>
        <v>359434</v>
      </c>
    </row>
    <row r="71" spans="1:13" x14ac:dyDescent="0.25">
      <c r="A71" s="1"/>
      <c r="B71" s="1"/>
      <c r="C71" s="1"/>
      <c r="D71" s="1"/>
      <c r="E71" s="1"/>
      <c r="F71" s="1"/>
      <c r="G71" s="4"/>
      <c r="H71" s="5"/>
      <c r="I71" s="4"/>
      <c r="J71" s="5"/>
      <c r="K71" s="4"/>
      <c r="L71" s="5"/>
      <c r="M71" s="25"/>
    </row>
    <row r="72" spans="1:13" x14ac:dyDescent="0.25">
      <c r="A72" s="1"/>
      <c r="B72" s="1"/>
      <c r="C72" s="1"/>
      <c r="D72" s="1" t="s">
        <v>51</v>
      </c>
      <c r="E72" s="1"/>
      <c r="F72" s="1"/>
      <c r="G72" s="4"/>
      <c r="H72" s="5"/>
      <c r="I72" s="4"/>
      <c r="J72" s="5"/>
      <c r="K72" s="4"/>
      <c r="L72" s="5"/>
      <c r="M72" s="25"/>
    </row>
    <row r="73" spans="1:13" x14ac:dyDescent="0.25">
      <c r="A73" s="1"/>
      <c r="B73" s="1"/>
      <c r="C73" s="1"/>
      <c r="D73" s="1"/>
      <c r="E73" s="1" t="s">
        <v>52</v>
      </c>
      <c r="F73" s="1"/>
      <c r="G73" s="4"/>
      <c r="H73" s="5"/>
      <c r="I73" s="4"/>
      <c r="J73" s="5"/>
      <c r="K73" s="4"/>
      <c r="L73" s="5"/>
      <c r="M73" s="25"/>
    </row>
    <row r="74" spans="1:13" x14ac:dyDescent="0.25">
      <c r="A74" s="1"/>
      <c r="B74" s="1"/>
      <c r="C74" s="1"/>
      <c r="D74" s="1"/>
      <c r="E74" s="1"/>
      <c r="F74" s="1" t="s">
        <v>53</v>
      </c>
      <c r="G74" s="4">
        <v>0</v>
      </c>
      <c r="H74" s="5"/>
      <c r="I74" s="31">
        <v>150</v>
      </c>
      <c r="J74" s="5"/>
      <c r="K74" s="4">
        <f>ROUND((G74-I74),5)</f>
        <v>-150</v>
      </c>
      <c r="L74" s="5"/>
      <c r="M74" s="25">
        <v>150</v>
      </c>
    </row>
    <row r="75" spans="1:13" x14ac:dyDescent="0.25">
      <c r="A75" s="1"/>
      <c r="B75" s="1"/>
      <c r="C75" s="1"/>
      <c r="D75" s="1"/>
      <c r="E75" s="1"/>
      <c r="F75" s="1" t="s">
        <v>54</v>
      </c>
      <c r="G75" s="4">
        <v>0</v>
      </c>
      <c r="H75" s="5"/>
      <c r="I75" s="31">
        <v>500</v>
      </c>
      <c r="J75" s="5"/>
      <c r="K75" s="4">
        <f>ROUND((G75-I75),5)</f>
        <v>-500</v>
      </c>
      <c r="L75" s="5"/>
      <c r="M75" s="25">
        <v>500</v>
      </c>
    </row>
    <row r="76" spans="1:13" ht="15.75" thickBot="1" x14ac:dyDescent="0.3">
      <c r="A76" s="1"/>
      <c r="B76" s="1"/>
      <c r="C76" s="1"/>
      <c r="D76" s="1"/>
      <c r="E76" s="1"/>
      <c r="F76" s="1" t="s">
        <v>194</v>
      </c>
      <c r="G76" s="7">
        <v>0</v>
      </c>
      <c r="H76" s="5"/>
      <c r="I76" s="32">
        <v>100</v>
      </c>
      <c r="J76" s="5"/>
      <c r="K76" s="7">
        <f>ROUND((G76-I76),5)</f>
        <v>-100</v>
      </c>
      <c r="L76" s="5"/>
      <c r="M76" s="24">
        <v>0</v>
      </c>
    </row>
    <row r="77" spans="1:13" x14ac:dyDescent="0.25">
      <c r="A77" s="1"/>
      <c r="B77" s="1"/>
      <c r="C77" s="1"/>
      <c r="D77" s="1"/>
      <c r="E77" s="1" t="s">
        <v>55</v>
      </c>
      <c r="F77" s="1"/>
      <c r="G77" s="4">
        <f>ROUND(SUM(G73:G76),5)</f>
        <v>0</v>
      </c>
      <c r="H77" s="5"/>
      <c r="I77" s="40">
        <f>ROUND(SUM(I73:I76),5)</f>
        <v>750</v>
      </c>
      <c r="J77" s="5"/>
      <c r="K77" s="4">
        <f>ROUND((G77-I77),5)</f>
        <v>-750</v>
      </c>
      <c r="L77" s="5"/>
      <c r="M77" s="25">
        <f>SUM(M74:M76)</f>
        <v>650</v>
      </c>
    </row>
    <row r="78" spans="1:13" x14ac:dyDescent="0.25">
      <c r="A78" s="1"/>
      <c r="B78" s="1"/>
      <c r="C78" s="1"/>
      <c r="D78" s="1"/>
      <c r="E78" s="1"/>
      <c r="F78" s="1"/>
      <c r="G78" s="4"/>
      <c r="H78" s="5"/>
      <c r="I78" s="4"/>
      <c r="J78" s="5"/>
      <c r="K78" s="4"/>
      <c r="L78" s="5"/>
      <c r="M78" s="25"/>
    </row>
    <row r="79" spans="1:13" x14ac:dyDescent="0.25">
      <c r="A79" s="1"/>
      <c r="B79" s="1"/>
      <c r="C79" s="1"/>
      <c r="D79" s="1"/>
      <c r="E79" s="1" t="s">
        <v>56</v>
      </c>
      <c r="F79" s="1"/>
      <c r="G79" s="4"/>
      <c r="H79" s="5"/>
      <c r="I79" s="4"/>
      <c r="J79" s="5"/>
      <c r="K79" s="4"/>
      <c r="L79" s="5"/>
      <c r="M79" s="25"/>
    </row>
    <row r="80" spans="1:13" ht="15.75" thickBot="1" x14ac:dyDescent="0.3">
      <c r="A80" s="1"/>
      <c r="B80" s="1"/>
      <c r="C80" s="1"/>
      <c r="D80" s="1"/>
      <c r="E80" s="1"/>
      <c r="F80" s="1" t="s">
        <v>57</v>
      </c>
      <c r="G80" s="7">
        <v>478.14</v>
      </c>
      <c r="H80" s="5"/>
      <c r="I80" s="7">
        <v>1500</v>
      </c>
      <c r="J80" s="5"/>
      <c r="K80" s="7">
        <f>ROUND((G80-I80),5)</f>
        <v>-1021.86</v>
      </c>
      <c r="L80" s="5"/>
      <c r="M80" s="24">
        <v>500</v>
      </c>
    </row>
    <row r="81" spans="1:13" x14ac:dyDescent="0.25">
      <c r="A81" s="1"/>
      <c r="B81" s="1"/>
      <c r="C81" s="1"/>
      <c r="D81" s="1"/>
      <c r="E81" s="1" t="s">
        <v>58</v>
      </c>
      <c r="F81" s="1"/>
      <c r="G81" s="4">
        <f>ROUND(SUM(G79:G80),5)</f>
        <v>478.14</v>
      </c>
      <c r="H81" s="5"/>
      <c r="I81" s="40">
        <f>ROUND(SUM(I79:I80),5)</f>
        <v>1500</v>
      </c>
      <c r="J81" s="5"/>
      <c r="K81" s="4">
        <f>ROUND((G81-I81),5)</f>
        <v>-1021.86</v>
      </c>
      <c r="L81" s="5"/>
      <c r="M81" s="25">
        <f>SUM(M80:M80)</f>
        <v>500</v>
      </c>
    </row>
    <row r="82" spans="1:13" x14ac:dyDescent="0.25">
      <c r="A82" s="1"/>
      <c r="B82" s="1"/>
      <c r="C82" s="1"/>
      <c r="D82" s="1"/>
      <c r="E82" s="1"/>
      <c r="F82" s="1"/>
      <c r="G82" s="4"/>
      <c r="H82" s="5"/>
      <c r="I82" s="4"/>
      <c r="J82" s="5"/>
      <c r="K82" s="4"/>
      <c r="L82" s="5"/>
      <c r="M82" s="25"/>
    </row>
    <row r="83" spans="1:13" x14ac:dyDescent="0.25">
      <c r="A83" s="1"/>
      <c r="B83" s="1"/>
      <c r="C83" s="1"/>
      <c r="D83" s="1"/>
      <c r="E83" s="1" t="s">
        <v>59</v>
      </c>
      <c r="F83" s="1"/>
      <c r="G83" s="4"/>
      <c r="H83" s="5"/>
      <c r="I83" s="4"/>
      <c r="J83" s="5"/>
      <c r="K83" s="4"/>
      <c r="L83" s="5"/>
      <c r="M83" s="25"/>
    </row>
    <row r="84" spans="1:13" x14ac:dyDescent="0.25">
      <c r="A84" s="1"/>
      <c r="B84" s="1"/>
      <c r="C84" s="1"/>
      <c r="D84" s="1"/>
      <c r="E84" s="1"/>
      <c r="F84" s="1" t="s">
        <v>60</v>
      </c>
      <c r="G84" s="4">
        <v>600</v>
      </c>
      <c r="H84" s="5"/>
      <c r="I84" s="31">
        <v>2000</v>
      </c>
      <c r="J84" s="5"/>
      <c r="K84" s="4">
        <f>ROUND((G84-I84),5)</f>
        <v>-1400</v>
      </c>
      <c r="L84" s="5"/>
      <c r="M84" s="25">
        <v>600</v>
      </c>
    </row>
    <row r="85" spans="1:13" x14ac:dyDescent="0.25">
      <c r="A85" s="1"/>
      <c r="B85" s="1"/>
      <c r="C85" s="1"/>
      <c r="D85" s="1"/>
      <c r="E85" s="1"/>
      <c r="F85" s="1" t="s">
        <v>61</v>
      </c>
      <c r="G85" s="4">
        <v>2025</v>
      </c>
      <c r="H85" s="5"/>
      <c r="I85" s="31">
        <v>1200</v>
      </c>
      <c r="J85" s="5"/>
      <c r="K85" s="4">
        <f>ROUND((G85-I85),5)</f>
        <v>825</v>
      </c>
      <c r="L85" s="5"/>
      <c r="M85" s="25">
        <v>2025</v>
      </c>
    </row>
    <row r="86" spans="1:13" x14ac:dyDescent="0.25">
      <c r="A86" s="1"/>
      <c r="B86" s="1"/>
      <c r="C86" s="1"/>
      <c r="D86" s="1"/>
      <c r="E86" s="1"/>
      <c r="F86" s="1" t="s">
        <v>62</v>
      </c>
      <c r="G86" s="4">
        <v>5385.44</v>
      </c>
      <c r="H86" s="5"/>
      <c r="I86" s="31">
        <v>3800</v>
      </c>
      <c r="J86" s="5"/>
      <c r="K86" s="4">
        <f>ROUND((G86-I86),5)</f>
        <v>1585.44</v>
      </c>
      <c r="L86" s="5"/>
      <c r="M86" s="25">
        <v>5385</v>
      </c>
    </row>
    <row r="87" spans="1:13" ht="15.75" thickBot="1" x14ac:dyDescent="0.3">
      <c r="A87" s="1"/>
      <c r="B87" s="1"/>
      <c r="C87" s="1"/>
      <c r="D87" s="1"/>
      <c r="E87" s="1"/>
      <c r="F87" s="1" t="s">
        <v>63</v>
      </c>
      <c r="G87" s="8">
        <v>1000</v>
      </c>
      <c r="H87" s="5"/>
      <c r="I87" s="33">
        <v>1500</v>
      </c>
      <c r="J87" s="5"/>
      <c r="K87" s="8">
        <f>ROUND((G87-I87),5)</f>
        <v>-500</v>
      </c>
      <c r="L87" s="5"/>
      <c r="M87" s="26">
        <v>1000</v>
      </c>
    </row>
    <row r="88" spans="1:13" x14ac:dyDescent="0.25">
      <c r="A88" s="1"/>
      <c r="B88" s="1"/>
      <c r="C88" s="1"/>
      <c r="D88" s="1"/>
      <c r="E88" s="1" t="s">
        <v>64</v>
      </c>
      <c r="F88" s="1"/>
      <c r="G88" s="10">
        <f>ROUND(SUM(G83:G87),5)</f>
        <v>9010.44</v>
      </c>
      <c r="H88" s="5"/>
      <c r="I88" s="10">
        <f>ROUND(SUM(I83:I87),5)</f>
        <v>8500</v>
      </c>
      <c r="J88" s="5"/>
      <c r="K88" s="10">
        <f>ROUND((G88-I88),5)</f>
        <v>510.44</v>
      </c>
      <c r="L88" s="5"/>
      <c r="M88" s="28">
        <f>SUM(M84:M87)</f>
        <v>9010</v>
      </c>
    </row>
    <row r="89" spans="1:13" x14ac:dyDescent="0.25">
      <c r="A89" s="1"/>
      <c r="B89" s="1"/>
      <c r="C89" s="1"/>
      <c r="D89" s="1"/>
      <c r="E89" s="1"/>
      <c r="F89" s="1"/>
      <c r="G89" s="8"/>
      <c r="H89" s="19"/>
      <c r="I89" s="8"/>
      <c r="J89" s="19"/>
      <c r="K89" s="8"/>
      <c r="L89" s="19"/>
      <c r="M89" s="26"/>
    </row>
    <row r="90" spans="1:13" x14ac:dyDescent="0.25">
      <c r="A90" s="1"/>
      <c r="B90" s="1"/>
      <c r="C90" s="1"/>
      <c r="D90" s="1"/>
      <c r="E90" s="1"/>
      <c r="F90" s="1"/>
      <c r="G90" s="4"/>
      <c r="H90" s="5"/>
      <c r="I90" s="4"/>
      <c r="J90" s="5"/>
      <c r="K90" s="4"/>
      <c r="L90" s="5"/>
      <c r="M90" s="25"/>
    </row>
    <row r="91" spans="1:13" x14ac:dyDescent="0.25">
      <c r="A91" s="1"/>
      <c r="B91" s="1"/>
      <c r="C91" s="1"/>
      <c r="D91" s="1"/>
      <c r="E91" s="1"/>
      <c r="F91" s="1"/>
      <c r="G91" s="4"/>
      <c r="H91" s="5"/>
      <c r="I91" s="4"/>
      <c r="J91" s="5"/>
      <c r="K91" s="4"/>
      <c r="L91" s="5"/>
      <c r="M91" s="25"/>
    </row>
    <row r="92" spans="1:13" x14ac:dyDescent="0.25">
      <c r="A92" s="1"/>
      <c r="B92" s="1"/>
      <c r="C92" s="1"/>
      <c r="D92" s="1" t="s">
        <v>65</v>
      </c>
      <c r="E92" s="1"/>
      <c r="F92" s="1"/>
      <c r="G92" s="4"/>
      <c r="H92" s="5"/>
      <c r="I92" s="4"/>
      <c r="J92" s="5"/>
      <c r="K92" s="4"/>
      <c r="L92" s="5"/>
      <c r="M92" s="25"/>
    </row>
    <row r="93" spans="1:13" x14ac:dyDescent="0.25">
      <c r="A93" s="1"/>
      <c r="B93" s="1"/>
      <c r="C93" s="1"/>
      <c r="D93" s="1"/>
      <c r="E93" s="1" t="s">
        <v>66</v>
      </c>
      <c r="F93" s="1"/>
      <c r="G93" s="4"/>
      <c r="H93" s="5"/>
      <c r="I93" s="4"/>
      <c r="J93" s="5"/>
      <c r="K93" s="4"/>
      <c r="L93" s="5"/>
      <c r="M93" s="25"/>
    </row>
    <row r="94" spans="1:13" x14ac:dyDescent="0.25">
      <c r="A94" s="1"/>
      <c r="B94" s="1"/>
      <c r="C94" s="1"/>
      <c r="D94" s="1"/>
      <c r="E94" s="1"/>
      <c r="F94" s="1" t="s">
        <v>67</v>
      </c>
      <c r="G94" s="4">
        <v>48365.65</v>
      </c>
      <c r="H94" s="5"/>
      <c r="I94" s="4">
        <v>52600</v>
      </c>
      <c r="J94" s="5"/>
      <c r="K94" s="4">
        <f>ROUND((G94-I94),5)</f>
        <v>-4234.3500000000004</v>
      </c>
      <c r="L94" s="5"/>
      <c r="M94" s="25">
        <v>54000</v>
      </c>
    </row>
    <row r="95" spans="1:13" ht="15.75" thickBot="1" x14ac:dyDescent="0.3">
      <c r="A95" s="1"/>
      <c r="B95" s="1"/>
      <c r="C95" s="1"/>
      <c r="D95" s="1"/>
      <c r="E95" s="1"/>
      <c r="F95" s="1" t="s">
        <v>68</v>
      </c>
      <c r="G95" s="8">
        <v>1055.8599999999999</v>
      </c>
      <c r="H95" s="5"/>
      <c r="I95" s="8">
        <v>1700</v>
      </c>
      <c r="J95" s="5"/>
      <c r="K95" s="8">
        <f>ROUND((G95-I95),5)</f>
        <v>-644.14</v>
      </c>
      <c r="L95" s="5"/>
      <c r="M95" s="26">
        <v>1500</v>
      </c>
    </row>
    <row r="96" spans="1:13" x14ac:dyDescent="0.25">
      <c r="A96" s="1"/>
      <c r="B96" s="1"/>
      <c r="C96" s="1"/>
      <c r="D96" s="1"/>
      <c r="E96" s="1" t="s">
        <v>69</v>
      </c>
      <c r="F96" s="1"/>
      <c r="G96" s="10">
        <f>ROUND(SUM(G93:G95),5)</f>
        <v>49421.51</v>
      </c>
      <c r="H96" s="5"/>
      <c r="I96" s="10">
        <f>ROUND(SUM(I93:I95),5)</f>
        <v>54300</v>
      </c>
      <c r="J96" s="5"/>
      <c r="K96" s="10">
        <f>ROUND((G96-I96),5)</f>
        <v>-4878.49</v>
      </c>
      <c r="L96" s="5"/>
      <c r="M96" s="28">
        <f>SUM(M94:M95)</f>
        <v>55500</v>
      </c>
    </row>
    <row r="97" spans="1:13" x14ac:dyDescent="0.25">
      <c r="A97" s="1"/>
      <c r="B97" s="1"/>
      <c r="C97" s="1"/>
      <c r="D97" s="1"/>
      <c r="E97" s="1"/>
      <c r="F97" s="1"/>
      <c r="G97" s="8"/>
      <c r="H97" s="19"/>
      <c r="I97" s="8"/>
      <c r="J97" s="19"/>
      <c r="K97" s="8"/>
      <c r="L97" s="19"/>
      <c r="M97" s="26"/>
    </row>
    <row r="98" spans="1:13" x14ac:dyDescent="0.25">
      <c r="A98" s="1"/>
      <c r="B98" s="1"/>
      <c r="C98" s="1"/>
      <c r="D98" s="1" t="s">
        <v>199</v>
      </c>
      <c r="E98" s="1"/>
      <c r="F98" s="1"/>
      <c r="G98" s="4"/>
      <c r="H98" s="5"/>
      <c r="I98" s="4"/>
      <c r="J98" s="5"/>
      <c r="K98" s="4"/>
      <c r="L98" s="5"/>
      <c r="M98" s="25"/>
    </row>
    <row r="99" spans="1:13" x14ac:dyDescent="0.25">
      <c r="A99" s="1"/>
      <c r="B99" s="1"/>
      <c r="C99" s="1"/>
      <c r="D99" s="1"/>
      <c r="E99" s="1" t="s">
        <v>70</v>
      </c>
      <c r="F99" s="1"/>
      <c r="G99" s="4">
        <v>34623.29</v>
      </c>
      <c r="H99" s="5"/>
      <c r="I99" s="4">
        <v>34624</v>
      </c>
      <c r="J99" s="5"/>
      <c r="K99" s="4">
        <f>ROUND((G99-I99),5)</f>
        <v>-0.71</v>
      </c>
      <c r="L99" s="5"/>
      <c r="M99" s="25">
        <v>36711</v>
      </c>
    </row>
    <row r="100" spans="1:13" ht="15.75" thickBot="1" x14ac:dyDescent="0.3">
      <c r="A100" s="1"/>
      <c r="B100" s="1"/>
      <c r="C100" s="1"/>
      <c r="D100" s="1"/>
      <c r="E100" s="1" t="s">
        <v>71</v>
      </c>
      <c r="F100" s="1"/>
      <c r="G100" s="7">
        <v>11720</v>
      </c>
      <c r="H100" s="5"/>
      <c r="I100" s="7">
        <v>11720</v>
      </c>
      <c r="J100" s="5"/>
      <c r="K100" s="7">
        <f>ROUND((G100-I100),5)</f>
        <v>0</v>
      </c>
      <c r="L100" s="5"/>
      <c r="M100" s="24">
        <v>12000</v>
      </c>
    </row>
    <row r="101" spans="1:13" x14ac:dyDescent="0.25">
      <c r="A101" s="1"/>
      <c r="B101" s="1"/>
      <c r="C101" s="1"/>
      <c r="D101" s="1" t="s">
        <v>200</v>
      </c>
      <c r="E101" s="1"/>
      <c r="F101" s="1"/>
      <c r="G101" s="4">
        <f>ROUND(SUM(G98:G100),5)</f>
        <v>46343.29</v>
      </c>
      <c r="H101" s="5"/>
      <c r="I101" s="4">
        <f>ROUND(SUM(I98:I100),5)</f>
        <v>46344</v>
      </c>
      <c r="J101" s="5"/>
      <c r="K101" s="4">
        <f>ROUND((G101-I101),5)</f>
        <v>-0.71</v>
      </c>
      <c r="L101" s="5"/>
      <c r="M101" s="25">
        <f>SUM(M99:M100)</f>
        <v>48711</v>
      </c>
    </row>
    <row r="102" spans="1:13" x14ac:dyDescent="0.25">
      <c r="A102" s="1"/>
      <c r="B102" s="1"/>
      <c r="C102" s="1"/>
      <c r="D102" s="1"/>
      <c r="E102" s="1"/>
      <c r="F102" s="1"/>
      <c r="G102" s="4"/>
      <c r="H102" s="5"/>
      <c r="I102" s="4"/>
      <c r="J102" s="5"/>
      <c r="K102" s="4"/>
      <c r="L102" s="5"/>
      <c r="M102" s="25"/>
    </row>
    <row r="103" spans="1:13" x14ac:dyDescent="0.25">
      <c r="A103" s="1"/>
      <c r="B103" s="1"/>
      <c r="C103" s="1"/>
      <c r="D103" s="1" t="s">
        <v>72</v>
      </c>
      <c r="E103" s="1"/>
      <c r="F103" s="1"/>
      <c r="G103" s="4">
        <v>0</v>
      </c>
      <c r="H103" s="5"/>
      <c r="I103" s="4">
        <v>227058</v>
      </c>
      <c r="J103" s="5"/>
      <c r="K103" s="4">
        <f>ROUND((G103-I103),5)</f>
        <v>-227058</v>
      </c>
      <c r="L103" s="5"/>
      <c r="M103" s="25">
        <v>148935</v>
      </c>
    </row>
    <row r="104" spans="1:13" ht="15.75" thickBot="1" x14ac:dyDescent="0.3">
      <c r="A104" s="1"/>
      <c r="B104" s="1"/>
      <c r="C104" s="1"/>
      <c r="D104" s="1"/>
      <c r="E104" s="1"/>
      <c r="F104" s="1"/>
      <c r="G104" s="4"/>
      <c r="H104" s="5"/>
      <c r="I104" s="4"/>
      <c r="J104" s="5"/>
      <c r="K104" s="4"/>
      <c r="L104" s="5"/>
      <c r="M104" s="25"/>
    </row>
    <row r="105" spans="1:13" ht="15.75" x14ac:dyDescent="0.25">
      <c r="A105" s="18"/>
      <c r="B105" s="18"/>
      <c r="C105" s="30" t="s">
        <v>73</v>
      </c>
      <c r="D105" s="30"/>
      <c r="E105" s="30"/>
      <c r="F105" s="30"/>
      <c r="G105" s="43">
        <v>1124747.49</v>
      </c>
      <c r="H105" s="5"/>
      <c r="I105" s="10">
        <f>I6+I14+I18+I30+I34+I42+I49+I55+I62+I70+I77+I81+I88+I96+I101+I103</f>
        <v>1849006</v>
      </c>
      <c r="J105" s="5"/>
      <c r="K105" s="10">
        <f>ROUND((G105-I105),5)</f>
        <v>-724258.51</v>
      </c>
      <c r="L105" s="5"/>
      <c r="M105" s="28">
        <f>M6+M14+M18++M30+M34+M42+M49+M55+M62+M70+M77+M81+M88+M96+M101+M103</f>
        <v>2270062</v>
      </c>
    </row>
    <row r="106" spans="1:13" ht="15.75" x14ac:dyDescent="0.25">
      <c r="A106" s="18"/>
      <c r="B106" s="18"/>
      <c r="C106" s="30"/>
      <c r="D106" s="30"/>
      <c r="E106" s="30"/>
      <c r="F106" s="30"/>
      <c r="G106" s="8"/>
      <c r="H106" s="5"/>
      <c r="I106" s="8"/>
      <c r="J106" s="5"/>
      <c r="K106" s="8"/>
      <c r="L106" s="5"/>
      <c r="M106" s="26"/>
    </row>
    <row r="107" spans="1:13" ht="15.75" x14ac:dyDescent="0.25">
      <c r="A107" s="18"/>
      <c r="B107" s="18"/>
      <c r="C107" s="30"/>
      <c r="D107" s="30"/>
      <c r="E107" s="30"/>
      <c r="F107" s="30"/>
      <c r="G107" s="8"/>
      <c r="H107" s="5"/>
      <c r="I107" s="8"/>
      <c r="J107" s="5"/>
      <c r="K107" s="8"/>
      <c r="L107" s="5"/>
      <c r="M107" s="26"/>
    </row>
    <row r="108" spans="1:13" x14ac:dyDescent="0.25">
      <c r="A108" s="1"/>
      <c r="B108" s="1" t="s">
        <v>74</v>
      </c>
      <c r="C108" s="1"/>
      <c r="D108" s="1"/>
      <c r="E108" s="1"/>
      <c r="F108" s="1"/>
      <c r="G108" s="8"/>
      <c r="H108" s="19"/>
      <c r="I108" s="8"/>
      <c r="J108" s="19"/>
      <c r="K108" s="8"/>
      <c r="L108" s="19"/>
      <c r="M108" s="22"/>
    </row>
    <row r="109" spans="1:13" ht="15.75" x14ac:dyDescent="0.25">
      <c r="A109" s="18"/>
      <c r="B109" s="18"/>
      <c r="C109" s="30" t="s">
        <v>75</v>
      </c>
      <c r="D109" s="30"/>
      <c r="E109" s="30"/>
      <c r="F109" s="30"/>
      <c r="G109" s="4"/>
      <c r="H109" s="5"/>
      <c r="I109" s="4"/>
      <c r="J109" s="5"/>
      <c r="K109" s="4"/>
      <c r="L109" s="5"/>
      <c r="M109" s="29"/>
    </row>
    <row r="110" spans="1:13" x14ac:dyDescent="0.25">
      <c r="A110" s="18"/>
      <c r="B110" s="18"/>
      <c r="C110" s="18"/>
      <c r="D110" s="18"/>
      <c r="E110" s="18"/>
      <c r="F110" s="18"/>
      <c r="G110" s="4"/>
      <c r="H110" s="5"/>
      <c r="I110" s="4"/>
      <c r="J110" s="5"/>
      <c r="K110" s="4"/>
      <c r="L110" s="5"/>
      <c r="M110" s="29"/>
    </row>
    <row r="111" spans="1:13" x14ac:dyDescent="0.25">
      <c r="A111" s="1"/>
      <c r="B111" s="1"/>
      <c r="C111" s="1"/>
      <c r="D111" s="1" t="s">
        <v>76</v>
      </c>
      <c r="E111" s="1"/>
      <c r="F111" s="1"/>
      <c r="G111" s="4"/>
      <c r="H111" s="5"/>
      <c r="I111" s="4"/>
      <c r="J111" s="5"/>
      <c r="K111" s="4"/>
      <c r="L111" s="5"/>
      <c r="M111" s="29"/>
    </row>
    <row r="112" spans="1:13" x14ac:dyDescent="0.25">
      <c r="A112" s="1"/>
      <c r="B112" s="1"/>
      <c r="C112" s="1"/>
      <c r="D112" s="1"/>
      <c r="E112" s="1" t="s">
        <v>77</v>
      </c>
      <c r="F112" s="1"/>
      <c r="G112" s="4">
        <v>16364</v>
      </c>
      <c r="H112" s="5"/>
      <c r="I112" s="4">
        <v>25800</v>
      </c>
      <c r="J112" s="5"/>
      <c r="K112" s="4"/>
      <c r="L112" s="5"/>
      <c r="M112" s="25">
        <v>35703</v>
      </c>
    </row>
    <row r="113" spans="1:13" x14ac:dyDescent="0.25">
      <c r="A113" s="1"/>
      <c r="B113" s="1"/>
      <c r="C113" s="1"/>
      <c r="D113" s="1"/>
      <c r="E113" s="1" t="s">
        <v>78</v>
      </c>
      <c r="F113" s="1"/>
      <c r="G113" s="4"/>
      <c r="H113" s="5"/>
      <c r="I113" s="40">
        <v>2000</v>
      </c>
      <c r="J113" s="5"/>
      <c r="K113" s="4"/>
      <c r="L113" s="5"/>
      <c r="M113" s="25">
        <v>2000</v>
      </c>
    </row>
    <row r="114" spans="1:13" x14ac:dyDescent="0.25">
      <c r="A114" s="1"/>
      <c r="B114" s="1"/>
      <c r="C114" s="1"/>
      <c r="D114" s="1"/>
      <c r="E114" s="1" t="s">
        <v>79</v>
      </c>
      <c r="F114" s="1"/>
      <c r="G114" s="4">
        <v>27385</v>
      </c>
      <c r="H114" s="5"/>
      <c r="I114" s="31">
        <v>286100</v>
      </c>
      <c r="J114" s="5"/>
      <c r="K114" s="4">
        <f>ROUND((G114-I114),5)</f>
        <v>-258715</v>
      </c>
      <c r="L114" s="5"/>
      <c r="M114" s="25">
        <v>258715</v>
      </c>
    </row>
    <row r="115" spans="1:13" x14ac:dyDescent="0.25">
      <c r="A115" s="1"/>
      <c r="B115" s="1"/>
      <c r="C115" s="1"/>
      <c r="D115" s="1"/>
      <c r="E115" s="1"/>
      <c r="F115" s="1" t="s">
        <v>189</v>
      </c>
      <c r="G115" s="4">
        <v>19995</v>
      </c>
      <c r="H115" s="5"/>
      <c r="I115" s="31">
        <v>215152</v>
      </c>
      <c r="J115" s="5"/>
      <c r="K115" s="4">
        <f>I115-G115</f>
        <v>195157</v>
      </c>
      <c r="L115" s="5"/>
      <c r="M115" s="25">
        <v>195157</v>
      </c>
    </row>
    <row r="116" spans="1:13" s="35" customFormat="1" x14ac:dyDescent="0.25">
      <c r="A116" s="36"/>
      <c r="B116" s="36"/>
      <c r="C116" s="36"/>
      <c r="D116" s="36"/>
      <c r="E116" s="36"/>
      <c r="F116" s="36" t="s">
        <v>213</v>
      </c>
      <c r="G116" s="37">
        <v>253550</v>
      </c>
      <c r="H116" s="38"/>
      <c r="I116" s="40">
        <v>249448</v>
      </c>
      <c r="J116" s="38"/>
      <c r="K116" s="37">
        <v>4102</v>
      </c>
      <c r="L116" s="38"/>
      <c r="M116" s="39">
        <v>0</v>
      </c>
    </row>
    <row r="117" spans="1:13" x14ac:dyDescent="0.25">
      <c r="A117" s="1"/>
      <c r="B117" s="1"/>
      <c r="C117" s="1"/>
      <c r="D117" s="1"/>
      <c r="E117" s="1"/>
      <c r="F117" s="1" t="s">
        <v>192</v>
      </c>
      <c r="G117" s="4">
        <v>250</v>
      </c>
      <c r="H117" s="5"/>
      <c r="I117" s="31">
        <v>50000</v>
      </c>
      <c r="J117" s="5"/>
      <c r="K117" s="4"/>
      <c r="L117" s="5"/>
      <c r="M117" s="25">
        <v>50000</v>
      </c>
    </row>
    <row r="118" spans="1:13" s="35" customFormat="1" x14ac:dyDescent="0.25">
      <c r="A118" s="36"/>
      <c r="B118" s="36"/>
      <c r="C118" s="36"/>
      <c r="D118" s="36"/>
      <c r="E118" s="36"/>
      <c r="F118" s="36" t="s">
        <v>215</v>
      </c>
      <c r="G118" s="37"/>
      <c r="H118" s="38"/>
      <c r="I118" s="40"/>
      <c r="J118" s="38"/>
      <c r="K118" s="37"/>
      <c r="L118" s="38"/>
      <c r="M118" s="39">
        <v>600000</v>
      </c>
    </row>
    <row r="119" spans="1:13" ht="15.75" thickBot="1" x14ac:dyDescent="0.3">
      <c r="A119" s="1"/>
      <c r="B119" s="1"/>
      <c r="C119" s="1"/>
      <c r="D119" s="1"/>
      <c r="E119" s="1" t="s">
        <v>80</v>
      </c>
      <c r="F119" s="44"/>
      <c r="G119" s="45">
        <v>5789</v>
      </c>
      <c r="H119" s="5"/>
      <c r="I119" s="32">
        <v>5000</v>
      </c>
      <c r="J119" s="5"/>
      <c r="K119" s="7">
        <f>ROUND((G119-I119),5)</f>
        <v>789</v>
      </c>
      <c r="L119" s="5"/>
      <c r="M119" s="24">
        <v>2000</v>
      </c>
    </row>
    <row r="120" spans="1:13" x14ac:dyDescent="0.25">
      <c r="A120" s="1"/>
      <c r="B120" s="1"/>
      <c r="C120" s="1"/>
      <c r="D120" s="1" t="s">
        <v>81</v>
      </c>
      <c r="E120" s="1"/>
      <c r="F120" s="1"/>
      <c r="G120" s="4">
        <f>ROUND(SUM(G111:G113)+SUM(G114:G119),5)</f>
        <v>323333</v>
      </c>
      <c r="H120" s="5"/>
      <c r="I120" s="4">
        <f>SUM(I112:I119)</f>
        <v>833500</v>
      </c>
      <c r="J120" s="5"/>
      <c r="K120" s="4">
        <f>ROUND((G120-I120),5)</f>
        <v>-510167</v>
      </c>
      <c r="L120" s="5"/>
      <c r="M120" s="25">
        <f>SUM(M114:M119)</f>
        <v>1105872</v>
      </c>
    </row>
    <row r="121" spans="1:13" x14ac:dyDescent="0.25">
      <c r="A121" s="1"/>
      <c r="B121" s="1"/>
      <c r="C121" s="1"/>
      <c r="D121" s="1"/>
      <c r="E121" s="1"/>
      <c r="F121" s="1"/>
      <c r="G121" s="4"/>
      <c r="H121" s="5"/>
      <c r="I121" s="4"/>
      <c r="J121" s="5"/>
      <c r="K121" s="4"/>
      <c r="L121" s="5"/>
      <c r="M121" s="25"/>
    </row>
    <row r="122" spans="1:13" x14ac:dyDescent="0.25">
      <c r="A122" s="1"/>
      <c r="B122" s="1"/>
      <c r="C122" s="1"/>
      <c r="D122" s="1" t="s">
        <v>82</v>
      </c>
      <c r="E122" s="1"/>
      <c r="F122" s="1"/>
      <c r="G122" s="4"/>
      <c r="H122" s="5"/>
      <c r="I122" s="4"/>
      <c r="J122" s="5"/>
      <c r="K122" s="4"/>
      <c r="L122" s="5"/>
      <c r="M122" s="25"/>
    </row>
    <row r="123" spans="1:13" ht="15.75" thickBot="1" x14ac:dyDescent="0.3">
      <c r="A123" s="1"/>
      <c r="B123" s="1"/>
      <c r="C123" s="1"/>
      <c r="D123" s="1"/>
      <c r="E123" s="1" t="s">
        <v>211</v>
      </c>
      <c r="F123" s="1"/>
      <c r="G123" s="7"/>
      <c r="H123" s="5"/>
      <c r="I123" s="7"/>
      <c r="J123" s="5"/>
      <c r="K123" s="7">
        <f>ROUND((G123-I123),5)</f>
        <v>0</v>
      </c>
      <c r="L123" s="5"/>
      <c r="M123" s="48">
        <v>285000</v>
      </c>
    </row>
    <row r="124" spans="1:13" x14ac:dyDescent="0.25">
      <c r="A124" s="1"/>
      <c r="B124" s="1"/>
      <c r="C124" s="1"/>
      <c r="D124" s="1" t="s">
        <v>83</v>
      </c>
      <c r="E124" s="1"/>
      <c r="F124" s="1"/>
      <c r="G124" s="4">
        <f>ROUND(SUM(G122:G123),5)</f>
        <v>0</v>
      </c>
      <c r="H124" s="5"/>
      <c r="I124" s="4">
        <f>ROUND(SUM(I122:I123),5)</f>
        <v>0</v>
      </c>
      <c r="J124" s="5"/>
      <c r="K124" s="4">
        <f>ROUND((G124-I124),5)</f>
        <v>0</v>
      </c>
      <c r="L124" s="5"/>
      <c r="M124" s="25">
        <f>SUM(M123)</f>
        <v>285000</v>
      </c>
    </row>
    <row r="125" spans="1:13" x14ac:dyDescent="0.25">
      <c r="A125" s="1"/>
      <c r="B125" s="1"/>
      <c r="C125" s="1"/>
      <c r="D125" s="1"/>
      <c r="E125" s="1"/>
      <c r="F125" s="1"/>
      <c r="G125" s="4"/>
      <c r="H125" s="5"/>
      <c r="I125" s="4"/>
      <c r="J125" s="5"/>
      <c r="K125" s="4"/>
      <c r="L125" s="5"/>
      <c r="M125" s="25"/>
    </row>
    <row r="126" spans="1:13" x14ac:dyDescent="0.25">
      <c r="A126" s="1"/>
      <c r="B126" s="1"/>
      <c r="C126" s="1"/>
      <c r="D126" s="1" t="s">
        <v>84</v>
      </c>
      <c r="E126" s="1"/>
      <c r="F126" s="1"/>
      <c r="G126" s="4"/>
      <c r="H126" s="5"/>
      <c r="I126" s="4"/>
      <c r="J126" s="5"/>
      <c r="K126" s="4"/>
      <c r="L126" s="5"/>
      <c r="M126" s="25"/>
    </row>
    <row r="127" spans="1:13" x14ac:dyDescent="0.25">
      <c r="A127" s="1"/>
      <c r="B127" s="1"/>
      <c r="C127" s="1"/>
      <c r="D127" s="1"/>
      <c r="E127" s="1" t="s">
        <v>85</v>
      </c>
      <c r="F127" s="1"/>
      <c r="G127" s="4"/>
      <c r="H127" s="5"/>
      <c r="I127" s="4"/>
      <c r="J127" s="5"/>
      <c r="K127" s="4"/>
      <c r="L127" s="5"/>
      <c r="M127" s="25"/>
    </row>
    <row r="128" spans="1:13" x14ac:dyDescent="0.25">
      <c r="A128" s="1"/>
      <c r="B128" s="1"/>
      <c r="C128" s="1"/>
      <c r="D128" s="1"/>
      <c r="E128" s="1"/>
      <c r="F128" s="1" t="s">
        <v>86</v>
      </c>
      <c r="G128" s="4">
        <v>455.96</v>
      </c>
      <c r="H128" s="5"/>
      <c r="I128" s="31">
        <v>2000</v>
      </c>
      <c r="J128" s="5"/>
      <c r="K128" s="4">
        <f t="shared" ref="K128:K134" si="3">ROUND((G128-I128),5)</f>
        <v>-1544.04</v>
      </c>
      <c r="L128" s="5"/>
      <c r="M128" s="25">
        <v>1400</v>
      </c>
    </row>
    <row r="129" spans="1:13" x14ac:dyDescent="0.25">
      <c r="A129" s="1"/>
      <c r="B129" s="1"/>
      <c r="C129" s="1"/>
      <c r="D129" s="1"/>
      <c r="E129" s="1"/>
      <c r="F129" s="1" t="s">
        <v>87</v>
      </c>
      <c r="G129" s="4">
        <v>1201.26</v>
      </c>
      <c r="H129" s="5"/>
      <c r="I129" s="31">
        <v>1100</v>
      </c>
      <c r="J129" s="5"/>
      <c r="K129" s="4">
        <f t="shared" si="3"/>
        <v>101.26</v>
      </c>
      <c r="L129" s="5"/>
      <c r="M129" s="25">
        <v>1200</v>
      </c>
    </row>
    <row r="130" spans="1:13" x14ac:dyDescent="0.25">
      <c r="A130" s="1"/>
      <c r="B130" s="1"/>
      <c r="C130" s="1"/>
      <c r="D130" s="1"/>
      <c r="E130" s="1"/>
      <c r="F130" s="1" t="s">
        <v>88</v>
      </c>
      <c r="G130" s="4">
        <v>5098.07</v>
      </c>
      <c r="H130" s="5"/>
      <c r="I130" s="31">
        <v>4800</v>
      </c>
      <c r="J130" s="5"/>
      <c r="K130" s="4">
        <f t="shared" si="3"/>
        <v>298.07</v>
      </c>
      <c r="L130" s="5"/>
      <c r="M130" s="25">
        <v>5000</v>
      </c>
    </row>
    <row r="131" spans="1:13" s="35" customFormat="1" x14ac:dyDescent="0.25">
      <c r="A131" s="36"/>
      <c r="B131" s="36"/>
      <c r="C131" s="36"/>
      <c r="D131" s="36"/>
      <c r="E131" s="36"/>
      <c r="F131" s="36" t="s">
        <v>208</v>
      </c>
      <c r="G131" s="37">
        <v>409.97</v>
      </c>
      <c r="H131" s="38"/>
      <c r="I131" s="40"/>
      <c r="J131" s="38"/>
      <c r="K131" s="37"/>
      <c r="L131" s="38"/>
      <c r="M131" s="39">
        <v>400</v>
      </c>
    </row>
    <row r="132" spans="1:13" x14ac:dyDescent="0.25">
      <c r="A132" s="1"/>
      <c r="B132" s="1"/>
      <c r="C132" s="1"/>
      <c r="D132" s="1"/>
      <c r="E132" s="1"/>
      <c r="F132" s="1" t="s">
        <v>89</v>
      </c>
      <c r="G132" s="4">
        <v>1397</v>
      </c>
      <c r="H132" s="5"/>
      <c r="I132" s="31">
        <v>1000</v>
      </c>
      <c r="J132" s="5"/>
      <c r="K132" s="4">
        <f t="shared" si="3"/>
        <v>397</v>
      </c>
      <c r="L132" s="5"/>
      <c r="M132" s="25">
        <v>500</v>
      </c>
    </row>
    <row r="133" spans="1:13" ht="15.75" thickBot="1" x14ac:dyDescent="0.3">
      <c r="A133" s="1"/>
      <c r="B133" s="1"/>
      <c r="C133" s="1"/>
      <c r="D133" s="1"/>
      <c r="E133" s="1"/>
      <c r="F133" s="1" t="s">
        <v>90</v>
      </c>
      <c r="G133" s="7">
        <v>1000</v>
      </c>
      <c r="H133" s="5"/>
      <c r="I133" s="32">
        <v>1500</v>
      </c>
      <c r="J133" s="5"/>
      <c r="K133" s="7">
        <f t="shared" si="3"/>
        <v>-500</v>
      </c>
      <c r="L133" s="5"/>
      <c r="M133" s="24">
        <v>1000</v>
      </c>
    </row>
    <row r="134" spans="1:13" x14ac:dyDescent="0.25">
      <c r="A134" s="1"/>
      <c r="B134" s="1"/>
      <c r="C134" s="1"/>
      <c r="D134" s="1"/>
      <c r="E134" s="1" t="s">
        <v>91</v>
      </c>
      <c r="F134" s="1"/>
      <c r="G134" s="4">
        <f>ROUND(SUM(G127:G133),5)</f>
        <v>9562.26</v>
      </c>
      <c r="H134" s="5"/>
      <c r="I134" s="4">
        <f>ROUND(SUM(I127:I133),5)</f>
        <v>10400</v>
      </c>
      <c r="J134" s="5"/>
      <c r="K134" s="4">
        <f t="shared" si="3"/>
        <v>-837.74</v>
      </c>
      <c r="L134" s="5"/>
      <c r="M134" s="25">
        <f>SUM(M128:M133)</f>
        <v>9500</v>
      </c>
    </row>
    <row r="135" spans="1:13" x14ac:dyDescent="0.25">
      <c r="A135" s="1"/>
      <c r="B135" s="1"/>
      <c r="C135" s="1"/>
      <c r="D135" s="1"/>
      <c r="E135" s="1"/>
      <c r="F135" s="1"/>
      <c r="G135" s="4"/>
      <c r="H135" s="5"/>
      <c r="I135" s="4"/>
      <c r="J135" s="5"/>
      <c r="K135" s="4"/>
      <c r="L135" s="5"/>
      <c r="M135" s="25"/>
    </row>
    <row r="136" spans="1:13" x14ac:dyDescent="0.25">
      <c r="A136" s="1"/>
      <c r="B136" s="1"/>
      <c r="C136" s="1"/>
      <c r="D136" s="1" t="s">
        <v>191</v>
      </c>
      <c r="E136" s="1"/>
      <c r="F136" s="1"/>
      <c r="G136" s="4"/>
      <c r="H136" s="5"/>
      <c r="I136" s="4"/>
      <c r="J136" s="5"/>
      <c r="K136" s="4"/>
      <c r="L136" s="5"/>
      <c r="M136" s="25"/>
    </row>
    <row r="137" spans="1:13" ht="15.75" thickBot="1" x14ac:dyDescent="0.3">
      <c r="A137" s="1"/>
      <c r="B137" s="1"/>
      <c r="C137" s="1"/>
      <c r="D137" s="1"/>
      <c r="E137" s="1"/>
      <c r="F137" s="1" t="s">
        <v>190</v>
      </c>
      <c r="G137" s="7"/>
      <c r="H137" s="5"/>
      <c r="I137" s="7"/>
      <c r="J137" s="5"/>
      <c r="K137" s="7"/>
      <c r="L137" s="5"/>
      <c r="M137" s="24">
        <v>0</v>
      </c>
    </row>
    <row r="138" spans="1:13" x14ac:dyDescent="0.25">
      <c r="A138" s="1"/>
      <c r="B138" s="1"/>
      <c r="C138" s="1"/>
      <c r="D138" s="1"/>
      <c r="E138" s="1"/>
      <c r="F138" s="1"/>
      <c r="G138" s="4"/>
      <c r="H138" s="5"/>
      <c r="I138" s="4"/>
      <c r="J138" s="5"/>
      <c r="K138" s="4"/>
      <c r="L138" s="5"/>
      <c r="M138" s="25">
        <f>SUM(M137)</f>
        <v>0</v>
      </c>
    </row>
    <row r="139" spans="1:13" x14ac:dyDescent="0.25">
      <c r="A139" s="1"/>
      <c r="B139" s="1"/>
      <c r="C139" s="1"/>
      <c r="D139" s="1"/>
      <c r="E139" s="1"/>
      <c r="F139" s="1"/>
      <c r="G139" s="4"/>
      <c r="H139" s="5"/>
      <c r="I139" s="4"/>
      <c r="J139" s="5"/>
      <c r="K139" s="4"/>
      <c r="L139" s="5"/>
      <c r="M139" s="25"/>
    </row>
    <row r="140" spans="1:13" x14ac:dyDescent="0.25">
      <c r="A140" s="1"/>
      <c r="B140" s="1"/>
      <c r="C140" s="1"/>
      <c r="D140" s="1"/>
      <c r="E140" s="1" t="s">
        <v>92</v>
      </c>
      <c r="F140" s="1"/>
      <c r="G140" s="4"/>
      <c r="H140" s="5"/>
      <c r="I140" s="4"/>
      <c r="J140" s="5"/>
      <c r="K140" s="4"/>
      <c r="L140" s="5"/>
      <c r="M140" s="25"/>
    </row>
    <row r="141" spans="1:13" ht="15.75" thickBot="1" x14ac:dyDescent="0.3">
      <c r="A141" s="1"/>
      <c r="B141" s="1"/>
      <c r="C141" s="1"/>
      <c r="D141" s="1"/>
      <c r="E141" s="1"/>
      <c r="F141" s="1" t="s">
        <v>93</v>
      </c>
      <c r="G141" s="7">
        <v>395</v>
      </c>
      <c r="H141" s="5"/>
      <c r="I141" s="7">
        <v>395</v>
      </c>
      <c r="J141" s="5"/>
      <c r="K141" s="7">
        <f>ROUND((G141-I141),5)</f>
        <v>0</v>
      </c>
      <c r="L141" s="5"/>
      <c r="M141" s="24">
        <v>0</v>
      </c>
    </row>
    <row r="142" spans="1:13" x14ac:dyDescent="0.25">
      <c r="A142" s="1"/>
      <c r="B142" s="1"/>
      <c r="C142" s="1"/>
      <c r="D142" s="1"/>
      <c r="E142" s="1" t="s">
        <v>94</v>
      </c>
      <c r="F142" s="1"/>
      <c r="G142" s="4">
        <f>ROUND(SUM(G140:G141),5)</f>
        <v>395</v>
      </c>
      <c r="H142" s="5"/>
      <c r="I142" s="4">
        <f>ROUND(SUM(I140:I141),5)</f>
        <v>395</v>
      </c>
      <c r="J142" s="5"/>
      <c r="K142" s="4">
        <f>ROUND((G142-I142),5)</f>
        <v>0</v>
      </c>
      <c r="L142" s="5"/>
      <c r="M142" s="25">
        <f>SUM(M141)</f>
        <v>0</v>
      </c>
    </row>
    <row r="143" spans="1:13" x14ac:dyDescent="0.25">
      <c r="A143" s="1"/>
      <c r="B143" s="1"/>
      <c r="C143" s="1"/>
      <c r="D143" s="1"/>
      <c r="E143" s="1"/>
      <c r="F143" s="1"/>
      <c r="G143" s="4"/>
      <c r="H143" s="5"/>
      <c r="I143" s="4"/>
      <c r="J143" s="5"/>
      <c r="K143" s="4"/>
      <c r="L143" s="5"/>
      <c r="M143" s="25"/>
    </row>
    <row r="144" spans="1:13" x14ac:dyDescent="0.25">
      <c r="A144" s="1"/>
      <c r="B144" s="1"/>
      <c r="C144" s="1"/>
      <c r="D144" s="1"/>
      <c r="E144" s="1" t="s">
        <v>95</v>
      </c>
      <c r="F144" s="1"/>
      <c r="G144" s="4"/>
      <c r="H144" s="5"/>
      <c r="I144" s="4"/>
      <c r="J144" s="5"/>
      <c r="K144" s="4"/>
      <c r="L144" s="5"/>
      <c r="M144" s="25"/>
    </row>
    <row r="145" spans="1:13" x14ac:dyDescent="0.25">
      <c r="A145" s="1"/>
      <c r="B145" s="1"/>
      <c r="C145" s="1"/>
      <c r="D145" s="1"/>
      <c r="E145" s="1"/>
      <c r="F145" s="1" t="s">
        <v>201</v>
      </c>
      <c r="G145" s="4">
        <v>1321.64</v>
      </c>
      <c r="H145" s="5"/>
      <c r="I145" s="31">
        <v>1900</v>
      </c>
      <c r="J145" s="5"/>
      <c r="K145" s="4">
        <f>ROUND((G145-I145),5)</f>
        <v>-578.36</v>
      </c>
      <c r="L145" s="5"/>
      <c r="M145" s="25">
        <v>1600</v>
      </c>
    </row>
    <row r="146" spans="1:13" x14ac:dyDescent="0.25">
      <c r="A146" s="1"/>
      <c r="B146" s="1"/>
      <c r="C146" s="1"/>
      <c r="D146" s="1"/>
      <c r="E146" s="1"/>
      <c r="F146" s="1" t="s">
        <v>202</v>
      </c>
      <c r="G146" s="4">
        <v>304</v>
      </c>
      <c r="H146" s="5"/>
      <c r="I146" s="31">
        <v>4525</v>
      </c>
      <c r="J146" s="5"/>
      <c r="K146" s="4">
        <f>ROUND((G146-I146),5)</f>
        <v>-4221</v>
      </c>
      <c r="L146" s="5"/>
      <c r="M146" s="25">
        <v>1000</v>
      </c>
    </row>
    <row r="147" spans="1:13" x14ac:dyDescent="0.25">
      <c r="A147" s="1"/>
      <c r="B147" s="1"/>
      <c r="C147" s="1"/>
      <c r="D147" s="1"/>
      <c r="E147" s="1"/>
      <c r="F147" s="1" t="s">
        <v>195</v>
      </c>
      <c r="G147" s="4">
        <v>209.76</v>
      </c>
      <c r="H147" s="5"/>
      <c r="I147" s="31">
        <v>2000</v>
      </c>
      <c r="J147" s="5"/>
      <c r="K147" s="4">
        <f>ROUND((G147-I147),5)</f>
        <v>-1790.24</v>
      </c>
      <c r="L147" s="5"/>
      <c r="M147" s="25">
        <v>750</v>
      </c>
    </row>
    <row r="148" spans="1:13" ht="15.75" thickBot="1" x14ac:dyDescent="0.3">
      <c r="A148" s="1"/>
      <c r="B148" s="1"/>
      <c r="C148" s="1"/>
      <c r="D148" s="1"/>
      <c r="E148" s="1"/>
      <c r="F148" s="1" t="s">
        <v>196</v>
      </c>
      <c r="G148" s="8">
        <v>363.74</v>
      </c>
      <c r="H148" s="5"/>
      <c r="I148" s="33">
        <v>2600</v>
      </c>
      <c r="J148" s="5"/>
      <c r="K148" s="8">
        <f>ROUND((G148-I148),5)</f>
        <v>-2236.2600000000002</v>
      </c>
      <c r="L148" s="5"/>
      <c r="M148" s="26">
        <v>2200</v>
      </c>
    </row>
    <row r="149" spans="1:13" x14ac:dyDescent="0.25">
      <c r="A149" s="1"/>
      <c r="B149" s="1"/>
      <c r="C149" s="1"/>
      <c r="D149" s="1"/>
      <c r="E149" s="1" t="s">
        <v>96</v>
      </c>
      <c r="F149" s="1"/>
      <c r="G149" s="10">
        <f>ROUND(SUM(G144:G148),5)</f>
        <v>2199.14</v>
      </c>
      <c r="H149" s="5"/>
      <c r="I149" s="10">
        <f>ROUND(SUM(I144:I148),5)</f>
        <v>11025</v>
      </c>
      <c r="J149" s="5"/>
      <c r="K149" s="10">
        <f>ROUND((G149-I149),5)</f>
        <v>-8825.86</v>
      </c>
      <c r="L149" s="5"/>
      <c r="M149" s="28">
        <f>SUM(M145:M148)</f>
        <v>5550</v>
      </c>
    </row>
    <row r="150" spans="1:13" x14ac:dyDescent="0.25">
      <c r="A150" s="1"/>
      <c r="B150" s="1"/>
      <c r="C150" s="1"/>
      <c r="D150" s="1"/>
      <c r="E150" s="1"/>
      <c r="F150" s="1"/>
      <c r="G150" s="8"/>
      <c r="H150" s="19"/>
      <c r="I150" s="8"/>
      <c r="J150" s="19"/>
      <c r="K150" s="8"/>
      <c r="L150" s="19"/>
      <c r="M150" s="26"/>
    </row>
    <row r="151" spans="1:13" x14ac:dyDescent="0.25">
      <c r="A151" s="1"/>
      <c r="B151" s="1"/>
      <c r="C151" s="1"/>
      <c r="D151" s="1" t="s">
        <v>97</v>
      </c>
      <c r="E151" s="1"/>
      <c r="F151" s="1"/>
      <c r="G151" s="4"/>
      <c r="H151" s="5"/>
      <c r="I151" s="4"/>
      <c r="J151" s="5"/>
      <c r="K151" s="4"/>
      <c r="L151" s="5"/>
      <c r="M151" s="25"/>
    </row>
    <row r="152" spans="1:13" s="35" customFormat="1" x14ac:dyDescent="0.25">
      <c r="A152" s="36"/>
      <c r="B152" s="36"/>
      <c r="C152" s="36"/>
      <c r="D152" s="36"/>
      <c r="E152" s="36"/>
      <c r="F152" s="36"/>
      <c r="G152" s="37"/>
      <c r="H152" s="38"/>
      <c r="I152" s="37"/>
      <c r="J152" s="38"/>
      <c r="K152" s="37"/>
      <c r="L152" s="38"/>
      <c r="M152" s="39"/>
    </row>
    <row r="153" spans="1:13" ht="15.75" thickBot="1" x14ac:dyDescent="0.3">
      <c r="A153" s="1"/>
      <c r="B153" s="1"/>
      <c r="C153" s="1"/>
      <c r="D153" s="1"/>
      <c r="E153" s="1" t="s">
        <v>98</v>
      </c>
      <c r="F153" s="1"/>
      <c r="G153" s="7">
        <v>0</v>
      </c>
      <c r="H153" s="5"/>
      <c r="I153" s="7">
        <v>227058</v>
      </c>
      <c r="J153" s="5"/>
      <c r="K153" s="7">
        <f>ROUND((G153-I153),5)</f>
        <v>-227058</v>
      </c>
      <c r="L153" s="5"/>
      <c r="M153" s="34">
        <v>148935</v>
      </c>
    </row>
    <row r="154" spans="1:13" x14ac:dyDescent="0.25">
      <c r="A154" s="1"/>
      <c r="B154" s="1"/>
      <c r="C154" s="1"/>
      <c r="D154" s="1" t="s">
        <v>99</v>
      </c>
      <c r="E154" s="1"/>
      <c r="F154" s="1"/>
      <c r="G154" s="4">
        <f>ROUND(SUM(G151:G153),5)</f>
        <v>0</v>
      </c>
      <c r="H154" s="5"/>
      <c r="I154" s="4">
        <f>ROUND(SUM(I151:I153),5)</f>
        <v>227058</v>
      </c>
      <c r="J154" s="5"/>
      <c r="K154" s="4">
        <f>ROUND((G154-I154),5)</f>
        <v>-227058</v>
      </c>
      <c r="L154" s="5"/>
      <c r="M154" s="25">
        <f>SUM(M153)</f>
        <v>148935</v>
      </c>
    </row>
    <row r="155" spans="1:13" x14ac:dyDescent="0.25">
      <c r="A155" s="1"/>
      <c r="B155" s="1"/>
      <c r="C155" s="1"/>
      <c r="D155" s="1"/>
      <c r="E155" s="1"/>
      <c r="F155" s="1"/>
      <c r="G155" s="4"/>
      <c r="H155" s="5"/>
      <c r="I155" s="4"/>
      <c r="J155" s="5"/>
      <c r="K155" s="4"/>
      <c r="L155" s="5"/>
      <c r="M155" s="25"/>
    </row>
    <row r="156" spans="1:13" x14ac:dyDescent="0.25">
      <c r="A156" s="1"/>
      <c r="B156" s="1"/>
      <c r="C156" s="1"/>
      <c r="D156" s="1" t="s">
        <v>100</v>
      </c>
      <c r="E156" s="1"/>
      <c r="F156" s="1"/>
      <c r="G156" s="4"/>
      <c r="H156" s="5"/>
      <c r="I156" s="4"/>
      <c r="J156" s="5"/>
      <c r="K156" s="4"/>
      <c r="L156" s="5"/>
      <c r="M156" s="25"/>
    </row>
    <row r="157" spans="1:13" x14ac:dyDescent="0.25">
      <c r="A157" s="1"/>
      <c r="B157" s="1"/>
      <c r="C157" s="1"/>
      <c r="D157" s="1"/>
      <c r="E157" s="1" t="s">
        <v>101</v>
      </c>
      <c r="F157" s="1"/>
      <c r="G157" s="4">
        <v>9955</v>
      </c>
      <c r="H157" s="5"/>
      <c r="I157" s="31">
        <v>10860</v>
      </c>
      <c r="J157" s="5"/>
      <c r="K157" s="4">
        <f>ROUND((G157-I157),5)</f>
        <v>-905</v>
      </c>
      <c r="L157" s="5"/>
      <c r="M157" s="25">
        <v>10860</v>
      </c>
    </row>
    <row r="158" spans="1:13" x14ac:dyDescent="0.25">
      <c r="A158" s="1"/>
      <c r="B158" s="1"/>
      <c r="C158" s="1"/>
      <c r="D158" s="1"/>
      <c r="E158" s="1" t="s">
        <v>102</v>
      </c>
      <c r="F158" s="1"/>
      <c r="G158" s="4">
        <v>761.57</v>
      </c>
      <c r="H158" s="5"/>
      <c r="I158" s="31">
        <v>831</v>
      </c>
      <c r="J158" s="5"/>
      <c r="K158" s="4">
        <f>ROUND((G158-I158),5)</f>
        <v>-69.430000000000007</v>
      </c>
      <c r="L158" s="5"/>
      <c r="M158" s="25">
        <v>831</v>
      </c>
    </row>
    <row r="159" spans="1:13" x14ac:dyDescent="0.25">
      <c r="A159" s="1"/>
      <c r="B159" s="1"/>
      <c r="C159" s="1"/>
      <c r="D159" s="1"/>
      <c r="E159" s="1" t="s">
        <v>103</v>
      </c>
      <c r="F159" s="1"/>
      <c r="G159" s="4">
        <v>3296.31</v>
      </c>
      <c r="H159" s="5"/>
      <c r="I159" s="31">
        <v>5000</v>
      </c>
      <c r="J159" s="5"/>
      <c r="K159" s="4">
        <f>ROUND((G159-I159),5)</f>
        <v>-1703.69</v>
      </c>
      <c r="L159" s="5"/>
      <c r="M159" s="25">
        <v>500</v>
      </c>
    </row>
    <row r="160" spans="1:13" ht="15.75" thickBot="1" x14ac:dyDescent="0.3">
      <c r="A160" s="1"/>
      <c r="B160" s="1"/>
      <c r="C160" s="1"/>
      <c r="D160" s="1"/>
      <c r="E160" s="1" t="s">
        <v>104</v>
      </c>
      <c r="F160" s="1"/>
      <c r="G160" s="7">
        <v>1834.92</v>
      </c>
      <c r="H160" s="5"/>
      <c r="I160" s="32">
        <v>1400</v>
      </c>
      <c r="J160" s="5"/>
      <c r="K160" s="7">
        <f>ROUND((G160-I160),5)</f>
        <v>434.92</v>
      </c>
      <c r="L160" s="5"/>
      <c r="M160" s="24">
        <v>1900</v>
      </c>
    </row>
    <row r="161" spans="1:13" x14ac:dyDescent="0.25">
      <c r="A161" s="1"/>
      <c r="B161" s="1"/>
      <c r="C161" s="1"/>
      <c r="D161" s="1" t="s">
        <v>105</v>
      </c>
      <c r="E161" s="1"/>
      <c r="F161" s="1"/>
      <c r="G161" s="4">
        <f>ROUND(SUM(G156:G160),5)</f>
        <v>15847.8</v>
      </c>
      <c r="H161" s="5"/>
      <c r="I161" s="4">
        <f>ROUND(SUM(I156:I160),5)</f>
        <v>18091</v>
      </c>
      <c r="J161" s="5"/>
      <c r="K161" s="4">
        <f>ROUND((G161-I161),5)</f>
        <v>-2243.1999999999998</v>
      </c>
      <c r="L161" s="5"/>
      <c r="M161" s="25">
        <f>SUM(M157:M160)</f>
        <v>14091</v>
      </c>
    </row>
    <row r="162" spans="1:13" x14ac:dyDescent="0.25">
      <c r="A162" s="1"/>
      <c r="B162" s="1"/>
      <c r="C162" s="1"/>
      <c r="D162" s="1"/>
      <c r="E162" s="1"/>
      <c r="F162" s="1"/>
      <c r="G162" s="4"/>
      <c r="H162" s="5"/>
      <c r="I162" s="4"/>
      <c r="J162" s="5"/>
      <c r="K162" s="4"/>
      <c r="L162" s="5"/>
      <c r="M162" s="25"/>
    </row>
    <row r="163" spans="1:13" x14ac:dyDescent="0.25">
      <c r="A163" s="1"/>
      <c r="B163" s="1"/>
      <c r="C163" s="1"/>
      <c r="D163" s="1" t="s">
        <v>106</v>
      </c>
      <c r="E163" s="1"/>
      <c r="F163" s="1"/>
      <c r="G163" s="4"/>
      <c r="H163" s="5"/>
      <c r="I163" s="4"/>
      <c r="J163" s="5"/>
      <c r="K163" s="4"/>
      <c r="L163" s="5"/>
      <c r="M163" s="25"/>
    </row>
    <row r="164" spans="1:13" x14ac:dyDescent="0.25">
      <c r="A164" s="1"/>
      <c r="B164" s="1"/>
      <c r="C164" s="1"/>
      <c r="D164" s="1"/>
      <c r="E164" s="1" t="s">
        <v>107</v>
      </c>
      <c r="F164" s="1"/>
      <c r="G164" s="4">
        <v>88223.88</v>
      </c>
      <c r="H164" s="5"/>
      <c r="I164" s="31">
        <v>95583</v>
      </c>
      <c r="J164" s="5"/>
      <c r="K164" s="4">
        <f t="shared" ref="K164:K183" si="4">ROUND((G164-I164),5)</f>
        <v>-7359.12</v>
      </c>
      <c r="L164" s="5"/>
      <c r="M164" s="46">
        <v>99220</v>
      </c>
    </row>
    <row r="165" spans="1:13" x14ac:dyDescent="0.25">
      <c r="A165" s="1"/>
      <c r="B165" s="1"/>
      <c r="C165" s="1"/>
      <c r="D165" s="1"/>
      <c r="E165" s="1" t="s">
        <v>108</v>
      </c>
      <c r="F165" s="1"/>
      <c r="G165" s="4">
        <v>7049.54</v>
      </c>
      <c r="H165" s="5"/>
      <c r="I165" s="31">
        <v>7313</v>
      </c>
      <c r="J165" s="5"/>
      <c r="K165" s="4">
        <f t="shared" si="4"/>
        <v>-263.45999999999998</v>
      </c>
      <c r="L165" s="5"/>
      <c r="M165" s="25">
        <v>7591</v>
      </c>
    </row>
    <row r="166" spans="1:13" x14ac:dyDescent="0.25">
      <c r="A166" s="1"/>
      <c r="B166" s="1"/>
      <c r="C166" s="1"/>
      <c r="D166" s="1"/>
      <c r="E166" s="1" t="s">
        <v>109</v>
      </c>
      <c r="F166" s="1"/>
      <c r="G166" s="4">
        <v>1375.66</v>
      </c>
      <c r="H166" s="5"/>
      <c r="I166" s="31">
        <v>1501</v>
      </c>
      <c r="J166" s="5"/>
      <c r="K166" s="4">
        <f t="shared" si="4"/>
        <v>-125.34</v>
      </c>
      <c r="L166" s="5"/>
      <c r="M166" s="25">
        <v>2061</v>
      </c>
    </row>
    <row r="167" spans="1:13" x14ac:dyDescent="0.25">
      <c r="A167" s="1"/>
      <c r="B167" s="1"/>
      <c r="C167" s="1"/>
      <c r="D167" s="1"/>
      <c r="E167" s="1" t="s">
        <v>110</v>
      </c>
      <c r="F167" s="1"/>
      <c r="G167" s="4">
        <v>24329.84</v>
      </c>
      <c r="H167" s="5"/>
      <c r="I167" s="31">
        <v>20021</v>
      </c>
      <c r="J167" s="5"/>
      <c r="K167" s="4">
        <f t="shared" si="4"/>
        <v>4308.84</v>
      </c>
      <c r="L167" s="5"/>
      <c r="M167" s="25">
        <v>13115</v>
      </c>
    </row>
    <row r="168" spans="1:13" x14ac:dyDescent="0.25">
      <c r="A168" s="1"/>
      <c r="B168" s="1"/>
      <c r="C168" s="1"/>
      <c r="D168" s="1"/>
      <c r="E168" s="1" t="s">
        <v>111</v>
      </c>
      <c r="F168" s="1"/>
      <c r="G168" s="4">
        <v>12768.63</v>
      </c>
      <c r="H168" s="5"/>
      <c r="I168" s="31">
        <v>24000</v>
      </c>
      <c r="J168" s="5"/>
      <c r="K168" s="4">
        <f t="shared" si="4"/>
        <v>-11231.37</v>
      </c>
      <c r="L168" s="5"/>
      <c r="M168" s="25">
        <v>25300</v>
      </c>
    </row>
    <row r="169" spans="1:13" x14ac:dyDescent="0.25">
      <c r="A169" s="1"/>
      <c r="B169" s="1"/>
      <c r="C169" s="1"/>
      <c r="D169" s="1"/>
      <c r="E169" s="1" t="s">
        <v>112</v>
      </c>
      <c r="F169" s="1"/>
      <c r="G169" s="4">
        <v>10786</v>
      </c>
      <c r="H169" s="5"/>
      <c r="I169" s="31">
        <v>11000</v>
      </c>
      <c r="J169" s="5"/>
      <c r="K169" s="4">
        <f t="shared" si="4"/>
        <v>-214</v>
      </c>
      <c r="L169" s="5"/>
      <c r="M169" s="49">
        <v>15000</v>
      </c>
    </row>
    <row r="170" spans="1:13" x14ac:dyDescent="0.25">
      <c r="A170" s="1"/>
      <c r="B170" s="1"/>
      <c r="C170" s="1"/>
      <c r="D170" s="1"/>
      <c r="E170" s="1" t="s">
        <v>113</v>
      </c>
      <c r="F170" s="1"/>
      <c r="G170" s="4">
        <v>91.31</v>
      </c>
      <c r="H170" s="5"/>
      <c r="I170" s="31">
        <v>100</v>
      </c>
      <c r="J170" s="5"/>
      <c r="K170" s="4">
        <f t="shared" si="4"/>
        <v>-8.69</v>
      </c>
      <c r="L170" s="5"/>
      <c r="M170" s="25">
        <v>100</v>
      </c>
    </row>
    <row r="171" spans="1:13" x14ac:dyDescent="0.25">
      <c r="A171" s="1"/>
      <c r="B171" s="1"/>
      <c r="C171" s="1"/>
      <c r="D171" s="1"/>
      <c r="E171" s="1" t="s">
        <v>114</v>
      </c>
      <c r="F171" s="1"/>
      <c r="G171" s="4">
        <v>4051.54</v>
      </c>
      <c r="H171" s="5"/>
      <c r="I171" s="31">
        <v>4000</v>
      </c>
      <c r="J171" s="5"/>
      <c r="K171" s="4">
        <f t="shared" si="4"/>
        <v>51.54</v>
      </c>
      <c r="L171" s="5"/>
      <c r="M171" s="25">
        <v>500</v>
      </c>
    </row>
    <row r="172" spans="1:13" x14ac:dyDescent="0.25">
      <c r="A172" s="1"/>
      <c r="B172" s="1"/>
      <c r="C172" s="1"/>
      <c r="D172" s="1"/>
      <c r="E172" s="1" t="s">
        <v>115</v>
      </c>
      <c r="F172" s="1"/>
      <c r="G172" s="4">
        <v>2240.37</v>
      </c>
      <c r="H172" s="5"/>
      <c r="I172" s="31">
        <v>3500</v>
      </c>
      <c r="J172" s="5"/>
      <c r="K172" s="4">
        <f t="shared" si="4"/>
        <v>-1259.6300000000001</v>
      </c>
      <c r="L172" s="5"/>
      <c r="M172" s="25">
        <v>2500</v>
      </c>
    </row>
    <row r="173" spans="1:13" x14ac:dyDescent="0.25">
      <c r="A173" s="1"/>
      <c r="B173" s="1"/>
      <c r="C173" s="1"/>
      <c r="D173" s="1"/>
      <c r="E173" s="1" t="s">
        <v>116</v>
      </c>
      <c r="F173" s="1"/>
      <c r="G173" s="4">
        <v>509.5</v>
      </c>
      <c r="H173" s="5"/>
      <c r="I173" s="31">
        <v>1500</v>
      </c>
      <c r="J173" s="5"/>
      <c r="K173" s="4">
        <f t="shared" si="4"/>
        <v>-990.5</v>
      </c>
      <c r="L173" s="5"/>
      <c r="M173" s="25">
        <v>500</v>
      </c>
    </row>
    <row r="174" spans="1:13" x14ac:dyDescent="0.25">
      <c r="A174" s="1"/>
      <c r="B174" s="1"/>
      <c r="C174" s="1"/>
      <c r="D174" s="1"/>
      <c r="E174" s="1" t="s">
        <v>117</v>
      </c>
      <c r="F174" s="1"/>
      <c r="G174" s="4">
        <v>3021.21</v>
      </c>
      <c r="H174" s="5"/>
      <c r="I174" s="31">
        <v>3000</v>
      </c>
      <c r="J174" s="5"/>
      <c r="K174" s="4">
        <f t="shared" si="4"/>
        <v>21.21</v>
      </c>
      <c r="L174" s="5"/>
      <c r="M174" s="25">
        <v>3000</v>
      </c>
    </row>
    <row r="175" spans="1:13" x14ac:dyDescent="0.25">
      <c r="A175" s="1"/>
      <c r="B175" s="1"/>
      <c r="C175" s="1"/>
      <c r="D175" s="1"/>
      <c r="E175" s="1" t="s">
        <v>118</v>
      </c>
      <c r="F175" s="1"/>
      <c r="G175" s="4">
        <v>3039.83</v>
      </c>
      <c r="H175" s="5"/>
      <c r="I175" s="31">
        <v>2500</v>
      </c>
      <c r="J175" s="5"/>
      <c r="K175" s="4">
        <f t="shared" si="4"/>
        <v>539.83000000000004</v>
      </c>
      <c r="L175" s="5"/>
      <c r="M175" s="25">
        <v>3200</v>
      </c>
    </row>
    <row r="176" spans="1:13" x14ac:dyDescent="0.25">
      <c r="A176" s="1"/>
      <c r="B176" s="1"/>
      <c r="C176" s="1"/>
      <c r="D176" s="1"/>
      <c r="E176" s="1" t="s">
        <v>119</v>
      </c>
      <c r="F176" s="1"/>
      <c r="G176" s="4">
        <v>6211.56</v>
      </c>
      <c r="H176" s="5"/>
      <c r="I176" s="31">
        <v>5520</v>
      </c>
      <c r="J176" s="5"/>
      <c r="K176" s="4">
        <f t="shared" si="4"/>
        <v>691.56</v>
      </c>
      <c r="L176" s="5"/>
      <c r="M176" s="25">
        <v>6302</v>
      </c>
    </row>
    <row r="177" spans="1:13" x14ac:dyDescent="0.25">
      <c r="A177" s="1"/>
      <c r="B177" s="1"/>
      <c r="C177" s="1"/>
      <c r="D177" s="1"/>
      <c r="E177" s="1" t="s">
        <v>120</v>
      </c>
      <c r="F177" s="1"/>
      <c r="G177" s="4">
        <v>5800.17</v>
      </c>
      <c r="H177" s="5"/>
      <c r="I177" s="31">
        <v>12000</v>
      </c>
      <c r="J177" s="5"/>
      <c r="K177" s="4">
        <f t="shared" si="4"/>
        <v>-6199.83</v>
      </c>
      <c r="L177" s="5"/>
      <c r="M177" s="25">
        <v>1000</v>
      </c>
    </row>
    <row r="178" spans="1:13" x14ac:dyDescent="0.25">
      <c r="A178" s="1"/>
      <c r="B178" s="1"/>
      <c r="C178" s="1"/>
      <c r="D178" s="1"/>
      <c r="E178" s="1" t="s">
        <v>121</v>
      </c>
      <c r="F178" s="1"/>
      <c r="G178" s="4">
        <v>4811.26</v>
      </c>
      <c r="H178" s="5"/>
      <c r="I178" s="31">
        <v>2500</v>
      </c>
      <c r="J178" s="5"/>
      <c r="K178" s="4">
        <f t="shared" si="4"/>
        <v>2311.2600000000002</v>
      </c>
      <c r="L178" s="5"/>
      <c r="M178" s="25">
        <v>3629</v>
      </c>
    </row>
    <row r="179" spans="1:13" x14ac:dyDescent="0.25">
      <c r="A179" s="1"/>
      <c r="B179" s="1"/>
      <c r="C179" s="1"/>
      <c r="D179" s="1"/>
      <c r="E179" s="1" t="s">
        <v>122</v>
      </c>
      <c r="F179" s="1"/>
      <c r="G179" s="4">
        <v>1806.64</v>
      </c>
      <c r="H179" s="5"/>
      <c r="I179" s="31">
        <v>3000</v>
      </c>
      <c r="J179" s="5"/>
      <c r="K179" s="4">
        <f t="shared" si="4"/>
        <v>-1193.3599999999999</v>
      </c>
      <c r="L179" s="5"/>
      <c r="M179" s="25">
        <v>2580</v>
      </c>
    </row>
    <row r="180" spans="1:13" x14ac:dyDescent="0.25">
      <c r="A180" s="1"/>
      <c r="B180" s="1"/>
      <c r="C180" s="1"/>
      <c r="D180" s="1"/>
      <c r="E180" s="1" t="s">
        <v>123</v>
      </c>
      <c r="F180" s="1"/>
      <c r="G180" s="4">
        <v>2622.91</v>
      </c>
      <c r="H180" s="5"/>
      <c r="I180" s="31">
        <v>9000</v>
      </c>
      <c r="J180" s="5"/>
      <c r="K180" s="4">
        <f t="shared" si="4"/>
        <v>-6377.09</v>
      </c>
      <c r="L180" s="5"/>
      <c r="M180" s="25">
        <v>2500</v>
      </c>
    </row>
    <row r="181" spans="1:13" x14ac:dyDescent="0.25">
      <c r="A181" s="1"/>
      <c r="B181" s="1"/>
      <c r="C181" s="1"/>
      <c r="D181" s="1"/>
      <c r="E181" s="1" t="s">
        <v>124</v>
      </c>
      <c r="F181" s="1"/>
      <c r="G181" s="4">
        <v>2302.5</v>
      </c>
      <c r="H181" s="5"/>
      <c r="I181" s="31">
        <v>2000</v>
      </c>
      <c r="J181" s="5"/>
      <c r="K181" s="4">
        <f t="shared" si="4"/>
        <v>302.5</v>
      </c>
      <c r="L181" s="5"/>
      <c r="M181" s="25">
        <v>2400</v>
      </c>
    </row>
    <row r="182" spans="1:13" ht="15.75" thickBot="1" x14ac:dyDescent="0.3">
      <c r="A182" s="1"/>
      <c r="B182" s="1"/>
      <c r="C182" s="1"/>
      <c r="D182" s="1"/>
      <c r="E182" s="1" t="s">
        <v>125</v>
      </c>
      <c r="F182" s="1"/>
      <c r="G182" s="7">
        <v>1354.99</v>
      </c>
      <c r="H182" s="5"/>
      <c r="I182" s="32">
        <v>1500</v>
      </c>
      <c r="J182" s="5"/>
      <c r="K182" s="7">
        <f t="shared" si="4"/>
        <v>-145.01</v>
      </c>
      <c r="L182" s="5"/>
      <c r="M182" s="24">
        <v>1500</v>
      </c>
    </row>
    <row r="183" spans="1:13" x14ac:dyDescent="0.25">
      <c r="A183" s="1"/>
      <c r="B183" s="1"/>
      <c r="C183" s="1"/>
      <c r="D183" s="1" t="s">
        <v>126</v>
      </c>
      <c r="E183" s="1"/>
      <c r="F183" s="1"/>
      <c r="G183" s="4">
        <f>ROUND(SUM(G163:G182),5)</f>
        <v>182397.34</v>
      </c>
      <c r="H183" s="5"/>
      <c r="I183" s="4">
        <f>ROUND(SUM(I163:I182),5)</f>
        <v>209538</v>
      </c>
      <c r="J183" s="5"/>
      <c r="K183" s="4">
        <f t="shared" si="4"/>
        <v>-27140.66</v>
      </c>
      <c r="L183" s="5"/>
      <c r="M183" s="25">
        <f>SUM(M164:M182)</f>
        <v>191998</v>
      </c>
    </row>
    <row r="184" spans="1:13" x14ac:dyDescent="0.25">
      <c r="A184" s="1"/>
      <c r="B184" s="1"/>
      <c r="C184" s="1"/>
      <c r="D184" s="1"/>
      <c r="E184" s="1"/>
      <c r="F184" s="1"/>
      <c r="G184" s="4"/>
      <c r="H184" s="5"/>
      <c r="I184" s="4"/>
      <c r="J184" s="5"/>
      <c r="K184" s="4"/>
      <c r="L184" s="5"/>
      <c r="M184" s="25"/>
    </row>
    <row r="185" spans="1:13" x14ac:dyDescent="0.25">
      <c r="A185" s="1"/>
      <c r="B185" s="1"/>
      <c r="C185" s="1"/>
      <c r="D185" s="1" t="s">
        <v>127</v>
      </c>
      <c r="E185" s="1"/>
      <c r="F185" s="1"/>
      <c r="G185" s="4"/>
      <c r="H185" s="5"/>
      <c r="I185" s="4"/>
      <c r="J185" s="5"/>
      <c r="K185" s="4"/>
      <c r="L185" s="5"/>
      <c r="M185" s="25"/>
    </row>
    <row r="186" spans="1:13" ht="15.75" thickBot="1" x14ac:dyDescent="0.3">
      <c r="A186" s="1"/>
      <c r="B186" s="1"/>
      <c r="C186" s="1"/>
      <c r="D186" s="1"/>
      <c r="E186" s="1" t="s">
        <v>128</v>
      </c>
      <c r="F186" s="1"/>
      <c r="G186" s="7">
        <v>10118.75</v>
      </c>
      <c r="H186" s="5"/>
      <c r="I186" s="7">
        <v>14000</v>
      </c>
      <c r="J186" s="5"/>
      <c r="K186" s="7">
        <f>ROUND((G186-I186),5)</f>
        <v>-3881.25</v>
      </c>
      <c r="L186" s="5"/>
      <c r="M186" s="24">
        <v>14000</v>
      </c>
    </row>
    <row r="187" spans="1:13" x14ac:dyDescent="0.25">
      <c r="A187" s="1"/>
      <c r="B187" s="1"/>
      <c r="C187" s="1"/>
      <c r="D187" s="1" t="s">
        <v>129</v>
      </c>
      <c r="E187" s="1"/>
      <c r="F187" s="1"/>
      <c r="G187" s="4">
        <f>ROUND(SUM(G185:G186),5)</f>
        <v>10118.75</v>
      </c>
      <c r="H187" s="5"/>
      <c r="I187" s="4">
        <f>ROUND(SUM(I185:I186),5)</f>
        <v>14000</v>
      </c>
      <c r="J187" s="5"/>
      <c r="K187" s="4">
        <f>ROUND((G187-I187),5)</f>
        <v>-3881.25</v>
      </c>
      <c r="L187" s="5"/>
      <c r="M187" s="25">
        <f>SUM(M186)</f>
        <v>14000</v>
      </c>
    </row>
    <row r="188" spans="1:13" x14ac:dyDescent="0.25">
      <c r="A188" s="1"/>
      <c r="B188" s="1"/>
      <c r="C188" s="1"/>
      <c r="D188" s="1"/>
      <c r="E188" s="1"/>
      <c r="F188" s="1"/>
      <c r="G188" s="4"/>
      <c r="H188" s="5"/>
      <c r="I188" s="4"/>
      <c r="J188" s="5"/>
      <c r="K188" s="4"/>
      <c r="L188" s="5"/>
      <c r="M188" s="25"/>
    </row>
    <row r="189" spans="1:13" x14ac:dyDescent="0.25">
      <c r="A189" s="1"/>
      <c r="B189" s="1"/>
      <c r="C189" s="1"/>
      <c r="D189" s="1" t="s">
        <v>130</v>
      </c>
      <c r="E189" s="1"/>
      <c r="F189" s="1"/>
      <c r="G189" s="4"/>
      <c r="H189" s="5"/>
      <c r="I189" s="4"/>
      <c r="J189" s="5"/>
      <c r="K189" s="4"/>
      <c r="L189" s="5"/>
      <c r="M189" s="25"/>
    </row>
    <row r="190" spans="1:13" x14ac:dyDescent="0.25">
      <c r="A190" s="1"/>
      <c r="B190" s="1"/>
      <c r="C190" s="1"/>
      <c r="D190" s="1"/>
      <c r="E190" s="1" t="s">
        <v>131</v>
      </c>
      <c r="F190" s="1"/>
      <c r="G190" s="4">
        <v>118055.16</v>
      </c>
      <c r="H190" s="5"/>
      <c r="I190" s="31">
        <v>128108</v>
      </c>
      <c r="J190" s="5"/>
      <c r="K190" s="4">
        <f t="shared" ref="K190:K204" si="5">ROUND((G190-I190),5)</f>
        <v>-10052.84</v>
      </c>
      <c r="L190" s="5"/>
      <c r="M190" s="25">
        <v>131845</v>
      </c>
    </row>
    <row r="191" spans="1:13" x14ac:dyDescent="0.25">
      <c r="A191" s="1"/>
      <c r="B191" s="1"/>
      <c r="C191" s="1"/>
      <c r="D191" s="1"/>
      <c r="E191" s="1" t="s">
        <v>132</v>
      </c>
      <c r="F191" s="1"/>
      <c r="G191" s="4">
        <v>1861.38</v>
      </c>
      <c r="H191" s="5"/>
      <c r="I191" s="31">
        <v>1872</v>
      </c>
      <c r="J191" s="5"/>
      <c r="K191" s="4">
        <f t="shared" si="5"/>
        <v>-10.62</v>
      </c>
      <c r="L191" s="5"/>
      <c r="M191" s="25">
        <v>3276</v>
      </c>
    </row>
    <row r="192" spans="1:13" x14ac:dyDescent="0.25">
      <c r="A192" s="1"/>
      <c r="B192" s="1"/>
      <c r="C192" s="1"/>
      <c r="D192" s="1"/>
      <c r="E192" s="1" t="s">
        <v>133</v>
      </c>
      <c r="F192" s="1"/>
      <c r="G192" s="4">
        <v>750</v>
      </c>
      <c r="H192" s="5"/>
      <c r="I192" s="31">
        <v>1800</v>
      </c>
      <c r="J192" s="5"/>
      <c r="K192" s="4">
        <f t="shared" si="5"/>
        <v>-1050</v>
      </c>
      <c r="L192" s="5"/>
      <c r="M192" s="25">
        <v>1200</v>
      </c>
    </row>
    <row r="193" spans="1:13" x14ac:dyDescent="0.25">
      <c r="A193" s="1"/>
      <c r="B193" s="1"/>
      <c r="C193" s="1"/>
      <c r="D193" s="1"/>
      <c r="E193" s="1" t="s">
        <v>134</v>
      </c>
      <c r="F193" s="1"/>
      <c r="G193" s="4">
        <v>9591.77</v>
      </c>
      <c r="H193" s="5"/>
      <c r="I193" s="31">
        <v>10082</v>
      </c>
      <c r="J193" s="5"/>
      <c r="K193" s="4">
        <f t="shared" si="5"/>
        <v>-490.23</v>
      </c>
      <c r="L193" s="5"/>
      <c r="M193" s="25">
        <v>10428</v>
      </c>
    </row>
    <row r="194" spans="1:13" x14ac:dyDescent="0.25">
      <c r="A194" s="1"/>
      <c r="B194" s="1"/>
      <c r="C194" s="1"/>
      <c r="D194" s="1"/>
      <c r="E194" s="1" t="s">
        <v>135</v>
      </c>
      <c r="F194" s="1"/>
      <c r="G194" s="4">
        <v>0</v>
      </c>
      <c r="H194" s="5"/>
      <c r="I194" s="31">
        <v>4326</v>
      </c>
      <c r="J194" s="5"/>
      <c r="K194" s="4">
        <f t="shared" si="5"/>
        <v>-4326</v>
      </c>
      <c r="L194" s="5"/>
      <c r="M194" s="47">
        <v>0</v>
      </c>
    </row>
    <row r="195" spans="1:13" x14ac:dyDescent="0.25">
      <c r="A195" s="1"/>
      <c r="B195" s="1"/>
      <c r="C195" s="1"/>
      <c r="D195" s="1"/>
      <c r="E195" s="1" t="s">
        <v>136</v>
      </c>
      <c r="F195" s="1"/>
      <c r="G195" s="4">
        <v>10246.64</v>
      </c>
      <c r="H195" s="5"/>
      <c r="I195" s="31">
        <v>16514</v>
      </c>
      <c r="J195" s="5"/>
      <c r="K195" s="4">
        <f t="shared" si="5"/>
        <v>-6267.36</v>
      </c>
      <c r="L195" s="5"/>
      <c r="M195" s="25">
        <v>16931</v>
      </c>
    </row>
    <row r="196" spans="1:13" x14ac:dyDescent="0.25">
      <c r="A196" s="1"/>
      <c r="B196" s="1"/>
      <c r="C196" s="1"/>
      <c r="D196" s="1"/>
      <c r="E196" s="1" t="s">
        <v>137</v>
      </c>
      <c r="F196" s="42"/>
      <c r="G196" s="4">
        <v>4030</v>
      </c>
      <c r="H196" s="5"/>
      <c r="I196" s="31">
        <v>5580</v>
      </c>
      <c r="J196" s="5"/>
      <c r="K196" s="4">
        <f t="shared" si="5"/>
        <v>-1550</v>
      </c>
      <c r="L196" s="5"/>
      <c r="M196" s="25">
        <v>3750</v>
      </c>
    </row>
    <row r="197" spans="1:13" x14ac:dyDescent="0.25">
      <c r="A197" s="1"/>
      <c r="B197" s="1"/>
      <c r="C197" s="1"/>
      <c r="D197" s="1"/>
      <c r="E197" s="1" t="s">
        <v>138</v>
      </c>
      <c r="F197" s="1"/>
      <c r="G197" s="4">
        <v>430.11</v>
      </c>
      <c r="H197" s="5"/>
      <c r="I197" s="31">
        <v>5200</v>
      </c>
      <c r="J197" s="5"/>
      <c r="K197" s="4">
        <f t="shared" si="5"/>
        <v>-4769.8900000000003</v>
      </c>
      <c r="L197" s="5"/>
      <c r="M197" s="25">
        <v>3000</v>
      </c>
    </row>
    <row r="198" spans="1:13" x14ac:dyDescent="0.25">
      <c r="A198" s="1"/>
      <c r="B198" s="1"/>
      <c r="C198" s="1"/>
      <c r="D198" s="1"/>
      <c r="E198" s="1" t="s">
        <v>139</v>
      </c>
      <c r="F198" s="1"/>
      <c r="G198" s="4">
        <v>4589.26</v>
      </c>
      <c r="H198" s="5"/>
      <c r="I198" s="31">
        <v>7370</v>
      </c>
      <c r="J198" s="5"/>
      <c r="K198" s="4">
        <f t="shared" si="5"/>
        <v>-2780.74</v>
      </c>
      <c r="L198" s="5"/>
      <c r="M198" s="25">
        <v>6850</v>
      </c>
    </row>
    <row r="199" spans="1:13" x14ac:dyDescent="0.25">
      <c r="A199" s="1"/>
      <c r="B199" s="1"/>
      <c r="C199" s="1"/>
      <c r="D199" s="1"/>
      <c r="E199" s="1" t="s">
        <v>140</v>
      </c>
      <c r="F199" s="44"/>
      <c r="G199" s="4">
        <v>2018.76</v>
      </c>
      <c r="H199" s="5"/>
      <c r="I199" s="31">
        <v>2600</v>
      </c>
      <c r="J199" s="5"/>
      <c r="K199" s="4">
        <f t="shared" si="5"/>
        <v>-581.24</v>
      </c>
      <c r="L199" s="5"/>
      <c r="M199" s="25">
        <v>2000</v>
      </c>
    </row>
    <row r="200" spans="1:13" x14ac:dyDescent="0.25">
      <c r="A200" s="1"/>
      <c r="B200" s="1"/>
      <c r="C200" s="1"/>
      <c r="D200" s="1"/>
      <c r="E200" s="1" t="s">
        <v>141</v>
      </c>
      <c r="F200" s="44"/>
      <c r="G200" s="4">
        <v>11663.68</v>
      </c>
      <c r="H200" s="5"/>
      <c r="I200" s="31">
        <v>11043</v>
      </c>
      <c r="J200" s="5"/>
      <c r="K200" s="4">
        <f t="shared" si="5"/>
        <v>620.67999999999995</v>
      </c>
      <c r="L200" s="5"/>
      <c r="M200" s="25">
        <v>7501</v>
      </c>
    </row>
    <row r="201" spans="1:13" x14ac:dyDescent="0.25">
      <c r="A201" s="1"/>
      <c r="B201" s="1"/>
      <c r="C201" s="1"/>
      <c r="D201" s="1"/>
      <c r="E201" s="1" t="s">
        <v>142</v>
      </c>
      <c r="F201" s="1"/>
      <c r="G201" s="4">
        <v>3761.05</v>
      </c>
      <c r="H201" s="5"/>
      <c r="I201" s="31">
        <v>4295</v>
      </c>
      <c r="J201" s="5"/>
      <c r="K201" s="4">
        <f t="shared" si="5"/>
        <v>-533.95000000000005</v>
      </c>
      <c r="L201" s="5"/>
      <c r="M201" s="25">
        <v>5000</v>
      </c>
    </row>
    <row r="202" spans="1:13" x14ac:dyDescent="0.25">
      <c r="A202" s="1"/>
      <c r="B202" s="1"/>
      <c r="C202" s="1"/>
      <c r="D202" s="1"/>
      <c r="E202" s="1" t="s">
        <v>143</v>
      </c>
      <c r="F202" s="1"/>
      <c r="G202" s="4">
        <v>16617.080000000002</v>
      </c>
      <c r="H202" s="5"/>
      <c r="I202" s="31">
        <v>26000</v>
      </c>
      <c r="J202" s="5"/>
      <c r="K202" s="4">
        <f t="shared" si="5"/>
        <v>-9382.92</v>
      </c>
      <c r="L202" s="5"/>
      <c r="M202" s="25">
        <v>17000</v>
      </c>
    </row>
    <row r="203" spans="1:13" ht="15.75" thickBot="1" x14ac:dyDescent="0.3">
      <c r="A203" s="1"/>
      <c r="B203" s="1"/>
      <c r="C203" s="1"/>
      <c r="D203" s="1"/>
      <c r="E203" s="1" t="s">
        <v>144</v>
      </c>
      <c r="F203" s="1"/>
      <c r="G203" s="7">
        <v>210</v>
      </c>
      <c r="H203" s="5"/>
      <c r="I203" s="32">
        <v>345</v>
      </c>
      <c r="J203" s="5"/>
      <c r="K203" s="7">
        <f t="shared" si="5"/>
        <v>-135</v>
      </c>
      <c r="L203" s="5"/>
      <c r="M203" s="24">
        <v>250</v>
      </c>
    </row>
    <row r="204" spans="1:13" x14ac:dyDescent="0.25">
      <c r="A204" s="1"/>
      <c r="B204" s="1"/>
      <c r="C204" s="1"/>
      <c r="D204" s="1" t="s">
        <v>145</v>
      </c>
      <c r="E204" s="1"/>
      <c r="F204" s="1"/>
      <c r="G204" s="4">
        <f>ROUND(SUM(G189:G203),5)</f>
        <v>183824.89</v>
      </c>
      <c r="H204" s="5"/>
      <c r="I204" s="4">
        <f>ROUND(SUM(I189:I203),5)</f>
        <v>225135</v>
      </c>
      <c r="J204" s="5"/>
      <c r="K204" s="4">
        <f t="shared" si="5"/>
        <v>-41310.11</v>
      </c>
      <c r="L204" s="5"/>
      <c r="M204" s="25">
        <f>SUM(M190:M203)</f>
        <v>209031</v>
      </c>
    </row>
    <row r="205" spans="1:13" x14ac:dyDescent="0.25">
      <c r="A205" s="1"/>
      <c r="B205" s="1"/>
      <c r="C205" s="1"/>
      <c r="D205" s="1"/>
      <c r="E205" s="1"/>
      <c r="F205" s="1"/>
      <c r="G205" s="4"/>
      <c r="H205" s="5"/>
      <c r="I205" s="4"/>
      <c r="J205" s="5"/>
      <c r="K205" s="4"/>
      <c r="L205" s="5"/>
      <c r="M205" s="25"/>
    </row>
    <row r="206" spans="1:13" x14ac:dyDescent="0.25">
      <c r="A206" s="1"/>
      <c r="B206" s="1"/>
      <c r="C206" s="1"/>
      <c r="D206" s="1" t="s">
        <v>146</v>
      </c>
      <c r="E206" s="1"/>
      <c r="F206" s="1"/>
      <c r="G206" s="4"/>
      <c r="H206" s="5"/>
      <c r="I206" s="4"/>
      <c r="J206" s="5"/>
      <c r="K206" s="4"/>
      <c r="L206" s="5"/>
      <c r="M206" s="25"/>
    </row>
    <row r="207" spans="1:13" x14ac:dyDescent="0.25">
      <c r="A207" s="1"/>
      <c r="B207" s="1"/>
      <c r="C207" s="1"/>
      <c r="D207" s="1"/>
      <c r="E207" s="1" t="s">
        <v>147</v>
      </c>
      <c r="F207" s="1"/>
      <c r="G207" s="4">
        <v>6407.5</v>
      </c>
      <c r="H207" s="5"/>
      <c r="I207" s="31">
        <v>6073</v>
      </c>
      <c r="J207" s="5"/>
      <c r="K207" s="4">
        <f t="shared" ref="K207:K216" si="6">ROUND((G207-I207),5)</f>
        <v>334.5</v>
      </c>
      <c r="L207" s="5"/>
      <c r="M207" s="39">
        <v>6073</v>
      </c>
    </row>
    <row r="208" spans="1:13" x14ac:dyDescent="0.25">
      <c r="A208" s="1"/>
      <c r="B208" s="1"/>
      <c r="C208" s="1"/>
      <c r="D208" s="1"/>
      <c r="E208" s="1" t="s">
        <v>148</v>
      </c>
      <c r="F208" s="1"/>
      <c r="G208" s="4">
        <v>4570</v>
      </c>
      <c r="H208" s="5"/>
      <c r="I208" s="31">
        <v>5000</v>
      </c>
      <c r="J208" s="5"/>
      <c r="K208" s="4">
        <f t="shared" si="6"/>
        <v>-430</v>
      </c>
      <c r="L208" s="5"/>
      <c r="M208" s="39">
        <v>5000</v>
      </c>
    </row>
    <row r="209" spans="1:13" x14ac:dyDescent="0.25">
      <c r="A209" s="1"/>
      <c r="B209" s="1"/>
      <c r="C209" s="1"/>
      <c r="D209" s="1"/>
      <c r="E209" s="1" t="s">
        <v>149</v>
      </c>
      <c r="F209" s="1"/>
      <c r="G209" s="4">
        <v>839.78</v>
      </c>
      <c r="H209" s="5"/>
      <c r="I209" s="31">
        <v>848</v>
      </c>
      <c r="J209" s="5"/>
      <c r="K209" s="4">
        <f t="shared" si="6"/>
        <v>-8.2200000000000006</v>
      </c>
      <c r="L209" s="5"/>
      <c r="M209" s="39">
        <v>1039</v>
      </c>
    </row>
    <row r="210" spans="1:13" x14ac:dyDescent="0.25">
      <c r="A210" s="1"/>
      <c r="B210" s="1"/>
      <c r="C210" s="1"/>
      <c r="D210" s="1"/>
      <c r="E210" s="1" t="s">
        <v>203</v>
      </c>
      <c r="F210" s="1"/>
      <c r="G210" s="4">
        <v>3503.65</v>
      </c>
      <c r="H210" s="5"/>
      <c r="I210" s="31">
        <v>2980</v>
      </c>
      <c r="J210" s="5"/>
      <c r="K210" s="4">
        <f t="shared" si="6"/>
        <v>523.65</v>
      </c>
      <c r="L210" s="5"/>
      <c r="M210" s="39">
        <v>4555</v>
      </c>
    </row>
    <row r="211" spans="1:13" s="35" customFormat="1" x14ac:dyDescent="0.25">
      <c r="A211" s="36"/>
      <c r="B211" s="36"/>
      <c r="C211" s="36"/>
      <c r="D211" s="36"/>
      <c r="E211" s="36"/>
      <c r="F211" s="36" t="s">
        <v>214</v>
      </c>
      <c r="G211" s="37">
        <v>1135.69</v>
      </c>
      <c r="H211" s="38"/>
      <c r="I211" s="40"/>
      <c r="J211" s="38"/>
      <c r="K211" s="37"/>
      <c r="L211" s="38"/>
      <c r="M211" s="39">
        <v>0</v>
      </c>
    </row>
    <row r="212" spans="1:13" x14ac:dyDescent="0.25">
      <c r="A212" s="1"/>
      <c r="B212" s="1"/>
      <c r="C212" s="1"/>
      <c r="D212" s="1"/>
      <c r="E212" s="1" t="s">
        <v>150</v>
      </c>
      <c r="F212" s="1"/>
      <c r="G212" s="4">
        <v>1800.31</v>
      </c>
      <c r="H212" s="5"/>
      <c r="I212" s="31">
        <v>2200</v>
      </c>
      <c r="J212" s="5"/>
      <c r="K212" s="4">
        <f t="shared" si="6"/>
        <v>-399.69</v>
      </c>
      <c r="L212" s="5"/>
      <c r="M212" s="39">
        <v>2200</v>
      </c>
    </row>
    <row r="213" spans="1:13" x14ac:dyDescent="0.25">
      <c r="A213" s="1"/>
      <c r="B213" s="1"/>
      <c r="C213" s="1"/>
      <c r="D213" s="1"/>
      <c r="E213" s="1" t="s">
        <v>151</v>
      </c>
      <c r="F213" s="1"/>
      <c r="G213" s="4">
        <v>2506.7800000000002</v>
      </c>
      <c r="H213" s="5"/>
      <c r="I213" s="31">
        <v>3000</v>
      </c>
      <c r="J213" s="5"/>
      <c r="K213" s="4">
        <f t="shared" si="6"/>
        <v>-493.22</v>
      </c>
      <c r="L213" s="5"/>
      <c r="M213" s="39">
        <v>3300</v>
      </c>
    </row>
    <row r="214" spans="1:13" x14ac:dyDescent="0.25">
      <c r="A214" s="1"/>
      <c r="B214" s="1"/>
      <c r="C214" s="1"/>
      <c r="D214" s="1"/>
      <c r="E214" s="1" t="s">
        <v>152</v>
      </c>
      <c r="F214" s="1"/>
      <c r="G214" s="4">
        <v>10609.64</v>
      </c>
      <c r="H214" s="5"/>
      <c r="I214" s="31">
        <v>11043</v>
      </c>
      <c r="J214" s="5"/>
      <c r="K214" s="4">
        <f t="shared" si="6"/>
        <v>-433.36</v>
      </c>
      <c r="L214" s="5"/>
      <c r="M214" s="39">
        <v>7501</v>
      </c>
    </row>
    <row r="215" spans="1:13" x14ac:dyDescent="0.25">
      <c r="A215" s="1"/>
      <c r="B215" s="1"/>
      <c r="C215" s="1"/>
      <c r="D215" s="1"/>
      <c r="E215" s="1" t="s">
        <v>153</v>
      </c>
      <c r="F215" s="1"/>
      <c r="G215" s="4">
        <v>2839.36</v>
      </c>
      <c r="H215" s="5"/>
      <c r="I215" s="31">
        <v>3500</v>
      </c>
      <c r="J215" s="5"/>
      <c r="K215" s="4">
        <f t="shared" si="6"/>
        <v>-660.64</v>
      </c>
      <c r="L215" s="5"/>
      <c r="M215" s="39">
        <v>3000</v>
      </c>
    </row>
    <row r="216" spans="1:13" x14ac:dyDescent="0.25">
      <c r="A216" s="1"/>
      <c r="B216" s="1"/>
      <c r="C216" s="1"/>
      <c r="D216" s="1"/>
      <c r="E216" s="1" t="s">
        <v>154</v>
      </c>
      <c r="F216" s="1"/>
      <c r="G216" s="4">
        <v>6504.93</v>
      </c>
      <c r="H216" s="5"/>
      <c r="I216" s="31">
        <v>11689</v>
      </c>
      <c r="J216" s="5"/>
      <c r="K216" s="4">
        <f t="shared" si="6"/>
        <v>-5184.07</v>
      </c>
      <c r="L216" s="5"/>
      <c r="M216" s="39">
        <v>6000</v>
      </c>
    </row>
    <row r="217" spans="1:13" x14ac:dyDescent="0.25">
      <c r="A217" s="1"/>
      <c r="B217" s="1"/>
      <c r="C217" s="1"/>
      <c r="D217" s="1"/>
      <c r="E217" s="1" t="s">
        <v>155</v>
      </c>
      <c r="F217" s="1"/>
      <c r="G217" s="4"/>
      <c r="H217" s="5"/>
      <c r="I217" s="31"/>
      <c r="J217" s="5"/>
      <c r="K217" s="4"/>
      <c r="L217" s="5"/>
      <c r="M217" s="39"/>
    </row>
    <row r="218" spans="1:13" x14ac:dyDescent="0.25">
      <c r="A218" s="1"/>
      <c r="B218" s="1"/>
      <c r="C218" s="1"/>
      <c r="D218" s="1"/>
      <c r="E218" s="1"/>
      <c r="F218" s="1" t="s">
        <v>156</v>
      </c>
      <c r="G218" s="4">
        <v>0</v>
      </c>
      <c r="H218" s="5"/>
      <c r="I218" s="31">
        <v>12000</v>
      </c>
      <c r="J218" s="5"/>
      <c r="K218" s="4">
        <f>ROUND((G218-I218),5)</f>
        <v>-12000</v>
      </c>
      <c r="L218" s="5"/>
      <c r="M218" s="39">
        <v>5000</v>
      </c>
    </row>
    <row r="219" spans="1:13" ht="15.75" thickBot="1" x14ac:dyDescent="0.3">
      <c r="A219" s="1"/>
      <c r="B219" s="1"/>
      <c r="C219" s="1"/>
      <c r="D219" s="1"/>
      <c r="E219" s="1"/>
      <c r="F219" s="1" t="s">
        <v>157</v>
      </c>
      <c r="G219" s="4">
        <v>5000</v>
      </c>
      <c r="H219" s="5"/>
      <c r="I219" s="31">
        <v>5000</v>
      </c>
      <c r="J219" s="5"/>
      <c r="K219" s="4">
        <f>ROUND((G219-I219),5)</f>
        <v>0</v>
      </c>
      <c r="L219" s="5"/>
      <c r="M219" s="39">
        <v>5000</v>
      </c>
    </row>
    <row r="220" spans="1:13" ht="15.75" thickBot="1" x14ac:dyDescent="0.3">
      <c r="A220" s="1"/>
      <c r="B220" s="1"/>
      <c r="C220" s="1"/>
      <c r="D220" s="1"/>
      <c r="E220" s="1" t="s">
        <v>158</v>
      </c>
      <c r="F220" s="1"/>
      <c r="G220" s="9">
        <f>ROUND(SUM(G217:G219),5)</f>
        <v>5000</v>
      </c>
      <c r="H220" s="5"/>
      <c r="I220" s="9">
        <f>ROUND(SUM(I217:I219),5)</f>
        <v>17000</v>
      </c>
      <c r="J220" s="5"/>
      <c r="K220" s="9">
        <f>ROUND((G220-I220),5)</f>
        <v>-12000</v>
      </c>
      <c r="L220" s="5"/>
      <c r="M220" s="27"/>
    </row>
    <row r="221" spans="1:13" x14ac:dyDescent="0.25">
      <c r="A221" s="1"/>
      <c r="B221" s="1"/>
      <c r="C221" s="1"/>
      <c r="D221" s="1" t="s">
        <v>159</v>
      </c>
      <c r="E221" s="1"/>
      <c r="F221" s="1"/>
      <c r="G221" s="4">
        <f>ROUND(SUM(G206:G216)+G220,5)</f>
        <v>45717.64</v>
      </c>
      <c r="H221" s="5"/>
      <c r="I221" s="4">
        <f>ROUND(SUM(I206:I216)+I220,5)</f>
        <v>63333</v>
      </c>
      <c r="J221" s="5"/>
      <c r="K221" s="4">
        <f>ROUND((G221-I221),5)</f>
        <v>-17615.36</v>
      </c>
      <c r="L221" s="5"/>
      <c r="M221" s="25">
        <f>SUM(M207:M220)</f>
        <v>48668</v>
      </c>
    </row>
    <row r="222" spans="1:13" x14ac:dyDescent="0.25">
      <c r="A222" s="1"/>
      <c r="B222" s="1"/>
      <c r="C222" s="1"/>
      <c r="D222" s="1"/>
      <c r="E222" s="1"/>
      <c r="F222" s="1"/>
      <c r="G222" s="4"/>
      <c r="H222" s="5"/>
      <c r="I222" s="4"/>
      <c r="J222" s="5"/>
      <c r="K222" s="4"/>
      <c r="L222" s="5"/>
      <c r="M222" s="25"/>
    </row>
    <row r="223" spans="1:13" x14ac:dyDescent="0.25">
      <c r="A223" s="1"/>
      <c r="B223" s="1"/>
      <c r="C223" s="1"/>
      <c r="D223" s="1"/>
      <c r="E223" s="1"/>
      <c r="F223" s="1"/>
      <c r="G223" s="4"/>
      <c r="H223" s="5"/>
      <c r="I223" s="4"/>
      <c r="J223" s="5"/>
      <c r="K223" s="4"/>
      <c r="L223" s="5"/>
      <c r="M223" s="25"/>
    </row>
    <row r="224" spans="1:13" x14ac:dyDescent="0.25">
      <c r="A224" s="1"/>
      <c r="B224" s="1"/>
      <c r="C224" s="1"/>
      <c r="D224" s="1"/>
      <c r="E224" s="1"/>
      <c r="F224" s="1"/>
      <c r="G224" s="4"/>
      <c r="H224" s="5"/>
      <c r="I224" s="4"/>
      <c r="J224" s="5"/>
      <c r="K224" s="4"/>
      <c r="L224" s="5"/>
      <c r="M224" s="25"/>
    </row>
    <row r="225" spans="1:13" x14ac:dyDescent="0.25">
      <c r="A225" s="1"/>
      <c r="B225" s="1"/>
      <c r="C225" s="1"/>
      <c r="D225" s="1" t="s">
        <v>160</v>
      </c>
      <c r="E225" s="1"/>
      <c r="F225" s="1"/>
      <c r="G225" s="4"/>
      <c r="H225" s="5"/>
      <c r="I225" s="4"/>
      <c r="J225" s="5"/>
      <c r="K225" s="4"/>
      <c r="L225" s="5"/>
      <c r="M225" s="25"/>
    </row>
    <row r="226" spans="1:13" x14ac:dyDescent="0.25">
      <c r="A226" s="1"/>
      <c r="B226" s="1"/>
      <c r="C226" s="1"/>
      <c r="D226" s="1"/>
      <c r="E226" s="1" t="s">
        <v>161</v>
      </c>
      <c r="F226" s="1"/>
      <c r="G226" s="4">
        <v>5749.25</v>
      </c>
      <c r="H226" s="5"/>
      <c r="I226" s="31">
        <v>5408</v>
      </c>
      <c r="J226" s="5"/>
      <c r="K226" s="4">
        <f t="shared" ref="K226:K232" si="7">ROUND((G226-I226),5)</f>
        <v>341.25</v>
      </c>
      <c r="L226" s="5"/>
      <c r="M226" s="25">
        <v>5571</v>
      </c>
    </row>
    <row r="227" spans="1:13" x14ac:dyDescent="0.25">
      <c r="A227" s="1"/>
      <c r="B227" s="1"/>
      <c r="C227" s="1"/>
      <c r="D227" s="1"/>
      <c r="E227" s="1" t="s">
        <v>162</v>
      </c>
      <c r="F227" s="1"/>
      <c r="G227" s="4">
        <v>428.38</v>
      </c>
      <c r="H227" s="5"/>
      <c r="I227" s="31">
        <v>414</v>
      </c>
      <c r="J227" s="5"/>
      <c r="K227" s="4">
        <f t="shared" si="7"/>
        <v>14.38</v>
      </c>
      <c r="L227" s="5"/>
      <c r="M227" s="25">
        <v>427</v>
      </c>
    </row>
    <row r="228" spans="1:13" x14ac:dyDescent="0.25">
      <c r="A228" s="1"/>
      <c r="B228" s="1"/>
      <c r="C228" s="1"/>
      <c r="D228" s="1"/>
      <c r="E228" s="1" t="s">
        <v>163</v>
      </c>
      <c r="F228" s="1"/>
      <c r="G228" s="4">
        <v>116.97</v>
      </c>
      <c r="H228" s="5"/>
      <c r="I228" s="31">
        <v>2000</v>
      </c>
      <c r="J228" s="5"/>
      <c r="K228" s="4">
        <f t="shared" si="7"/>
        <v>-1883.03</v>
      </c>
      <c r="L228" s="5"/>
      <c r="M228" s="25">
        <v>1000</v>
      </c>
    </row>
    <row r="229" spans="1:13" x14ac:dyDescent="0.25">
      <c r="A229" s="1"/>
      <c r="B229" s="1"/>
      <c r="C229" s="1"/>
      <c r="D229" s="1"/>
      <c r="E229" s="1" t="s">
        <v>164</v>
      </c>
      <c r="F229" s="1"/>
      <c r="G229" s="4">
        <v>1932.76</v>
      </c>
      <c r="H229" s="5"/>
      <c r="I229" s="31">
        <v>1000</v>
      </c>
      <c r="J229" s="5"/>
      <c r="K229" s="4">
        <f t="shared" si="7"/>
        <v>932.76</v>
      </c>
      <c r="L229" s="5"/>
      <c r="M229" s="25">
        <v>0</v>
      </c>
    </row>
    <row r="230" spans="1:13" x14ac:dyDescent="0.25">
      <c r="A230" s="1"/>
      <c r="B230" s="1"/>
      <c r="C230" s="1"/>
      <c r="D230" s="1"/>
      <c r="E230" s="1" t="s">
        <v>198</v>
      </c>
      <c r="F230" s="1"/>
      <c r="G230" s="4">
        <v>440</v>
      </c>
      <c r="H230" s="5"/>
      <c r="I230" s="31">
        <v>480</v>
      </c>
      <c r="J230" s="5"/>
      <c r="K230" s="4">
        <f t="shared" si="7"/>
        <v>-40</v>
      </c>
      <c r="L230" s="5"/>
      <c r="M230" s="25">
        <v>480</v>
      </c>
    </row>
    <row r="231" spans="1:13" ht="15.75" thickBot="1" x14ac:dyDescent="0.3">
      <c r="A231" s="1"/>
      <c r="B231" s="1"/>
      <c r="C231" s="1"/>
      <c r="D231" s="1"/>
      <c r="E231" s="1" t="s">
        <v>165</v>
      </c>
      <c r="F231" s="1"/>
      <c r="G231" s="7">
        <v>47.49</v>
      </c>
      <c r="H231" s="5"/>
      <c r="I231" s="32">
        <v>200</v>
      </c>
      <c r="J231" s="5"/>
      <c r="K231" s="7">
        <f t="shared" si="7"/>
        <v>-152.51</v>
      </c>
      <c r="L231" s="5"/>
      <c r="M231" s="24">
        <v>500</v>
      </c>
    </row>
    <row r="232" spans="1:13" x14ac:dyDescent="0.25">
      <c r="A232" s="1"/>
      <c r="B232" s="1"/>
      <c r="C232" s="1"/>
      <c r="D232" s="1" t="s">
        <v>166</v>
      </c>
      <c r="E232" s="1"/>
      <c r="F232" s="1"/>
      <c r="G232" s="4">
        <f>ROUND(SUM(G225:G231),5)</f>
        <v>8714.85</v>
      </c>
      <c r="H232" s="5"/>
      <c r="I232" s="4">
        <f>ROUND(SUM(I225:I231),5)</f>
        <v>9502</v>
      </c>
      <c r="J232" s="5"/>
      <c r="K232" s="4">
        <f t="shared" si="7"/>
        <v>-787.15</v>
      </c>
      <c r="L232" s="5"/>
      <c r="M232" s="25">
        <f>SUM(M226:M231)</f>
        <v>7978</v>
      </c>
    </row>
    <row r="233" spans="1:13" x14ac:dyDescent="0.25">
      <c r="A233" s="1"/>
      <c r="B233" s="1"/>
      <c r="C233" s="1"/>
      <c r="D233" s="1"/>
      <c r="E233" s="1"/>
      <c r="F233" s="1"/>
      <c r="G233" s="4"/>
      <c r="H233" s="5"/>
      <c r="I233" s="4"/>
      <c r="J233" s="5"/>
      <c r="K233" s="4"/>
      <c r="L233" s="5"/>
      <c r="M233" s="25"/>
    </row>
    <row r="234" spans="1:13" x14ac:dyDescent="0.25">
      <c r="A234" s="1"/>
      <c r="B234" s="1"/>
      <c r="C234" s="1"/>
      <c r="D234" s="1" t="s">
        <v>167</v>
      </c>
      <c r="E234" s="1"/>
      <c r="F234" s="1"/>
      <c r="G234" s="4"/>
      <c r="H234" s="5"/>
      <c r="I234" s="4"/>
      <c r="J234" s="5"/>
      <c r="K234" s="4"/>
      <c r="L234" s="5"/>
      <c r="M234" s="25"/>
    </row>
    <row r="235" spans="1:13" ht="15.75" thickBot="1" x14ac:dyDescent="0.3">
      <c r="A235" s="1"/>
      <c r="B235" s="1"/>
      <c r="C235" s="1"/>
      <c r="D235" s="1"/>
      <c r="E235" s="1" t="s">
        <v>168</v>
      </c>
      <c r="F235" s="1"/>
      <c r="G235" s="7">
        <v>0</v>
      </c>
      <c r="H235" s="5"/>
      <c r="I235" s="7">
        <v>2000</v>
      </c>
      <c r="J235" s="5"/>
      <c r="K235" s="7">
        <f>ROUND((G235-I235),5)</f>
        <v>-2000</v>
      </c>
      <c r="L235" s="5"/>
      <c r="M235" s="24">
        <v>500</v>
      </c>
    </row>
    <row r="236" spans="1:13" x14ac:dyDescent="0.25">
      <c r="A236" s="1"/>
      <c r="B236" s="1"/>
      <c r="C236" s="1"/>
      <c r="D236" s="1" t="s">
        <v>169</v>
      </c>
      <c r="E236" s="1"/>
      <c r="F236" s="1"/>
      <c r="G236" s="4">
        <f>ROUND(SUM(G234:G235),5)</f>
        <v>0</v>
      </c>
      <c r="H236" s="5"/>
      <c r="I236" s="4">
        <f>ROUND(SUM(I234:I235),5)</f>
        <v>2000</v>
      </c>
      <c r="J236" s="5"/>
      <c r="K236" s="4">
        <f>ROUND((G236-I236),5)</f>
        <v>-2000</v>
      </c>
      <c r="L236" s="5"/>
      <c r="M236" s="25">
        <f>SUM(M235)</f>
        <v>500</v>
      </c>
    </row>
    <row r="237" spans="1:13" x14ac:dyDescent="0.25">
      <c r="A237" s="1"/>
      <c r="B237" s="1"/>
      <c r="C237" s="1"/>
      <c r="D237" s="1"/>
      <c r="E237" s="1"/>
      <c r="F237" s="1"/>
      <c r="G237" s="4"/>
      <c r="H237" s="5"/>
      <c r="I237" s="4"/>
      <c r="J237" s="5"/>
      <c r="K237" s="4"/>
      <c r="L237" s="5"/>
      <c r="M237" s="25"/>
    </row>
    <row r="238" spans="1:13" x14ac:dyDescent="0.25">
      <c r="A238" s="1"/>
      <c r="B238" s="1"/>
      <c r="C238" s="1"/>
      <c r="D238" s="1" t="s">
        <v>170</v>
      </c>
      <c r="E238" s="1"/>
      <c r="F238" s="1"/>
      <c r="G238" s="4"/>
      <c r="H238" s="5"/>
      <c r="I238" s="4"/>
      <c r="J238" s="5"/>
      <c r="K238" s="4"/>
      <c r="L238" s="5"/>
      <c r="M238" s="25"/>
    </row>
    <row r="239" spans="1:13" x14ac:dyDescent="0.25">
      <c r="A239" s="1"/>
      <c r="B239" s="1"/>
      <c r="C239" s="1"/>
      <c r="D239" s="1"/>
      <c r="E239" s="1" t="s">
        <v>171</v>
      </c>
      <c r="F239" s="1"/>
      <c r="G239" s="4">
        <v>58124.08</v>
      </c>
      <c r="H239" s="5"/>
      <c r="I239" s="31">
        <v>68560</v>
      </c>
      <c r="J239" s="5"/>
      <c r="K239" s="4">
        <f t="shared" ref="K239:K252" si="8">ROUND((G239-I239),5)</f>
        <v>-10435.92</v>
      </c>
      <c r="L239" s="5"/>
      <c r="M239" s="25">
        <v>47669</v>
      </c>
    </row>
    <row r="240" spans="1:13" x14ac:dyDescent="0.25">
      <c r="A240" s="1"/>
      <c r="B240" s="1"/>
      <c r="C240" s="1"/>
      <c r="D240" s="1"/>
      <c r="E240" s="1" t="s">
        <v>172</v>
      </c>
      <c r="F240" s="1"/>
      <c r="G240" s="4">
        <v>4475.76</v>
      </c>
      <c r="H240" s="5"/>
      <c r="I240" s="31">
        <v>5245</v>
      </c>
      <c r="J240" s="5"/>
      <c r="K240" s="4">
        <f t="shared" si="8"/>
        <v>-769.24</v>
      </c>
      <c r="L240" s="5"/>
      <c r="M240" s="25">
        <v>3647</v>
      </c>
    </row>
    <row r="241" spans="1:13" x14ac:dyDescent="0.25">
      <c r="A241" s="1"/>
      <c r="B241" s="1"/>
      <c r="C241" s="1"/>
      <c r="D241" s="1"/>
      <c r="E241" s="1" t="s">
        <v>173</v>
      </c>
      <c r="F241" s="1"/>
      <c r="G241" s="4">
        <v>458.59</v>
      </c>
      <c r="H241" s="5"/>
      <c r="I241" s="31">
        <v>1280</v>
      </c>
      <c r="J241" s="5"/>
      <c r="K241" s="4">
        <f t="shared" si="8"/>
        <v>-821.41</v>
      </c>
      <c r="L241" s="5"/>
      <c r="M241" s="46">
        <v>1178</v>
      </c>
    </row>
    <row r="242" spans="1:13" x14ac:dyDescent="0.25">
      <c r="A242" s="1"/>
      <c r="B242" s="1"/>
      <c r="C242" s="1"/>
      <c r="D242" s="1"/>
      <c r="E242" s="1" t="s">
        <v>174</v>
      </c>
      <c r="F242" s="1"/>
      <c r="G242" s="4">
        <v>4196.59</v>
      </c>
      <c r="H242" s="5"/>
      <c r="I242" s="31">
        <v>13087</v>
      </c>
      <c r="J242" s="5"/>
      <c r="K242" s="4">
        <f t="shared" si="8"/>
        <v>-8890.41</v>
      </c>
      <c r="L242" s="5"/>
      <c r="M242" s="25">
        <v>10359</v>
      </c>
    </row>
    <row r="243" spans="1:13" x14ac:dyDescent="0.25">
      <c r="A243" s="1"/>
      <c r="B243" s="1"/>
      <c r="C243" s="1"/>
      <c r="D243" s="1"/>
      <c r="E243" s="1" t="s">
        <v>197</v>
      </c>
      <c r="F243" s="1"/>
      <c r="G243" s="4">
        <v>47.79</v>
      </c>
      <c r="H243" s="5"/>
      <c r="I243" s="31">
        <v>900</v>
      </c>
      <c r="J243" s="5"/>
      <c r="K243" s="4">
        <f t="shared" si="8"/>
        <v>-852.21</v>
      </c>
      <c r="L243" s="5"/>
      <c r="M243" s="25">
        <v>500</v>
      </c>
    </row>
    <row r="244" spans="1:13" x14ac:dyDescent="0.25">
      <c r="A244" s="1"/>
      <c r="B244" s="1"/>
      <c r="C244" s="1"/>
      <c r="D244" s="1"/>
      <c r="E244" s="1" t="s">
        <v>175</v>
      </c>
      <c r="F244" s="1"/>
      <c r="G244" s="4">
        <v>200</v>
      </c>
      <c r="H244" s="5"/>
      <c r="I244" s="31">
        <v>960</v>
      </c>
      <c r="J244" s="5"/>
      <c r="K244" s="4">
        <f t="shared" si="8"/>
        <v>-760</v>
      </c>
      <c r="L244" s="5"/>
      <c r="M244" s="25">
        <v>960</v>
      </c>
    </row>
    <row r="245" spans="1:13" x14ac:dyDescent="0.25">
      <c r="A245" s="1"/>
      <c r="B245" s="1"/>
      <c r="C245" s="1"/>
      <c r="D245" s="1"/>
      <c r="E245" s="1" t="s">
        <v>176</v>
      </c>
      <c r="F245" s="1"/>
      <c r="G245" s="4">
        <v>19303.169999999998</v>
      </c>
      <c r="H245" s="5"/>
      <c r="I245" s="31">
        <v>23000</v>
      </c>
      <c r="J245" s="5"/>
      <c r="K245" s="4">
        <f t="shared" si="8"/>
        <v>-3696.83</v>
      </c>
      <c r="L245" s="5"/>
      <c r="M245" s="25">
        <v>25000</v>
      </c>
    </row>
    <row r="246" spans="1:13" x14ac:dyDescent="0.25">
      <c r="A246" s="1"/>
      <c r="B246" s="1"/>
      <c r="C246" s="1"/>
      <c r="D246" s="1"/>
      <c r="E246" s="1" t="s">
        <v>177</v>
      </c>
      <c r="F246" s="1"/>
      <c r="G246" s="4">
        <v>1544.86</v>
      </c>
      <c r="H246" s="5"/>
      <c r="I246" s="31">
        <v>500</v>
      </c>
      <c r="J246" s="5"/>
      <c r="K246" s="4">
        <f t="shared" si="8"/>
        <v>1044.8599999999999</v>
      </c>
      <c r="L246" s="5"/>
      <c r="M246" s="25">
        <v>1700</v>
      </c>
    </row>
    <row r="247" spans="1:13" x14ac:dyDescent="0.25">
      <c r="A247" s="1"/>
      <c r="B247" s="1"/>
      <c r="C247" s="1"/>
      <c r="D247" s="1"/>
      <c r="E247" s="1" t="s">
        <v>178</v>
      </c>
      <c r="F247" s="1"/>
      <c r="G247" s="4">
        <v>14493.64</v>
      </c>
      <c r="H247" s="5"/>
      <c r="I247" s="31">
        <v>13804</v>
      </c>
      <c r="J247" s="5"/>
      <c r="K247" s="4">
        <f t="shared" si="8"/>
        <v>689.64</v>
      </c>
      <c r="L247" s="5"/>
      <c r="M247" s="25">
        <v>10501</v>
      </c>
    </row>
    <row r="248" spans="1:13" x14ac:dyDescent="0.25">
      <c r="A248" s="1"/>
      <c r="B248" s="1"/>
      <c r="C248" s="1"/>
      <c r="D248" s="1"/>
      <c r="E248" s="1" t="s">
        <v>179</v>
      </c>
      <c r="F248" s="1"/>
      <c r="G248" s="4">
        <v>12397.5</v>
      </c>
      <c r="H248" s="5"/>
      <c r="I248" s="31">
        <v>50000</v>
      </c>
      <c r="J248" s="5"/>
      <c r="K248" s="4">
        <f t="shared" si="8"/>
        <v>-37602.5</v>
      </c>
      <c r="L248" s="5"/>
      <c r="M248" s="25">
        <v>95058</v>
      </c>
    </row>
    <row r="249" spans="1:13" x14ac:dyDescent="0.25">
      <c r="A249" s="1"/>
      <c r="B249" s="1"/>
      <c r="C249" s="1"/>
      <c r="D249" s="1"/>
      <c r="E249" s="1" t="s">
        <v>180</v>
      </c>
      <c r="F249" s="1"/>
      <c r="G249" s="4">
        <v>12605.71</v>
      </c>
      <c r="H249" s="5"/>
      <c r="I249" s="31">
        <v>15000</v>
      </c>
      <c r="J249" s="5"/>
      <c r="K249" s="4">
        <f t="shared" si="8"/>
        <v>-2394.29</v>
      </c>
      <c r="L249" s="5"/>
      <c r="M249" s="25">
        <v>20000</v>
      </c>
    </row>
    <row r="250" spans="1:13" x14ac:dyDescent="0.25">
      <c r="A250" s="1"/>
      <c r="B250" s="1"/>
      <c r="C250" s="1"/>
      <c r="D250" s="1"/>
      <c r="E250" s="1" t="s">
        <v>181</v>
      </c>
      <c r="F250" s="1"/>
      <c r="G250" s="4">
        <v>535.16</v>
      </c>
      <c r="H250" s="5"/>
      <c r="I250" s="31">
        <v>2000</v>
      </c>
      <c r="J250" s="5"/>
      <c r="K250" s="4">
        <f t="shared" si="8"/>
        <v>-1464.84</v>
      </c>
      <c r="L250" s="5"/>
      <c r="M250" s="25">
        <v>4000</v>
      </c>
    </row>
    <row r="251" spans="1:13" ht="15.75" thickBot="1" x14ac:dyDescent="0.3">
      <c r="A251" s="1"/>
      <c r="B251" s="1"/>
      <c r="C251" s="1"/>
      <c r="D251" s="1"/>
      <c r="E251" s="1" t="s">
        <v>182</v>
      </c>
      <c r="F251" s="1"/>
      <c r="G251" s="7">
        <v>30693</v>
      </c>
      <c r="H251" s="5"/>
      <c r="I251" s="32">
        <v>30693</v>
      </c>
      <c r="J251" s="5"/>
      <c r="K251" s="7">
        <f t="shared" si="8"/>
        <v>0</v>
      </c>
      <c r="L251" s="5"/>
      <c r="M251" s="24">
        <v>8367</v>
      </c>
    </row>
    <row r="252" spans="1:13" ht="15.75" thickBot="1" x14ac:dyDescent="0.3">
      <c r="A252" s="1"/>
      <c r="B252" s="1"/>
      <c r="C252" s="1"/>
      <c r="D252" s="1" t="s">
        <v>183</v>
      </c>
      <c r="E252" s="1"/>
      <c r="F252" s="1"/>
      <c r="G252" s="4">
        <f>ROUND(SUM(G238:G251),5)</f>
        <v>159075.85</v>
      </c>
      <c r="H252" s="5"/>
      <c r="I252" s="4">
        <f>ROUND(SUM(I238:I251),5)</f>
        <v>225029</v>
      </c>
      <c r="J252" s="5"/>
      <c r="K252" s="4">
        <f t="shared" si="8"/>
        <v>-65953.149999999994</v>
      </c>
      <c r="L252" s="5"/>
      <c r="M252" s="25">
        <f>SUM(M239:M251)</f>
        <v>228939</v>
      </c>
    </row>
    <row r="253" spans="1:13" ht="15.75" x14ac:dyDescent="0.25">
      <c r="A253" s="1"/>
      <c r="B253" s="1"/>
      <c r="C253" s="30" t="s">
        <v>184</v>
      </c>
      <c r="D253" s="30"/>
      <c r="E253" s="30"/>
      <c r="F253" s="30"/>
      <c r="G253" s="10">
        <v>811506.54</v>
      </c>
      <c r="H253" s="5"/>
      <c r="I253" s="10">
        <f>+I120+I124+I134+I138+I142+I149+I154+I161+I183+I187+I204+I221+I232+I236+I252</f>
        <v>1849006</v>
      </c>
      <c r="J253" s="5"/>
      <c r="K253" s="10">
        <f>ROUND((G253-I253),5)</f>
        <v>-1037499.46</v>
      </c>
      <c r="L253" s="5"/>
      <c r="M253" s="28">
        <f>M120+M124+M134+M138+M142+M149+M154+M161+M183+M187+M204+M221+M232+M236+M252</f>
        <v>2270062</v>
      </c>
    </row>
    <row r="254" spans="1:13" s="11" customFormat="1" ht="11.25" x14ac:dyDescent="0.2">
      <c r="A254" s="1" t="s">
        <v>185</v>
      </c>
      <c r="B254" s="1"/>
      <c r="C254" s="1"/>
      <c r="D254" s="1"/>
      <c r="E254" s="1"/>
      <c r="F254" s="1"/>
      <c r="G254" s="20"/>
      <c r="H254" s="21"/>
      <c r="I254" s="20"/>
      <c r="J254" s="21"/>
      <c r="K254" s="20"/>
      <c r="L254" s="21"/>
      <c r="M254" s="22"/>
    </row>
    <row r="255" spans="1:13" x14ac:dyDescent="0.25">
      <c r="G255" s="23"/>
      <c r="H255" s="23"/>
      <c r="I255" s="23"/>
      <c r="J255" s="23"/>
      <c r="K255" s="23"/>
      <c r="L255" s="23"/>
      <c r="M255" s="23"/>
    </row>
  </sheetData>
  <pageMargins left="0.7" right="0.7" top="0.75" bottom="0.75" header="0.1" footer="0.3"/>
  <pageSetup orientation="portrait" r:id="rId1"/>
  <headerFooter>
    <oddHeader xml:space="preserve">&amp;C&amp;"Arial,Bold"&amp;12 Town of White Springs
&amp;14 General Budget 2019-2020
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6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5</xdr:col>
                <xdr:colOff>771525</xdr:colOff>
                <xdr:row>1</xdr:row>
                <xdr:rowOff>28575</xdr:rowOff>
              </to>
            </anchor>
          </controlPr>
        </control>
      </mc:Choice>
      <mc:Fallback>
        <control shapeId="1026" r:id="rId4" name="HEADER"/>
      </mc:Fallback>
    </mc:AlternateContent>
    <mc:AlternateContent xmlns:mc="http://schemas.openxmlformats.org/markup-compatibility/2006">
      <mc:Choice Requires="x14">
        <control shapeId="1025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5</xdr:col>
                <xdr:colOff>771525</xdr:colOff>
                <xdr:row>1</xdr:row>
                <xdr:rowOff>28575</xdr:rowOff>
              </to>
            </anchor>
          </controlPr>
        </control>
      </mc:Choice>
      <mc:Fallback>
        <control shapeId="1025" r:id="rId6" name="FILT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</dc:creator>
  <cp:lastModifiedBy>Pam</cp:lastModifiedBy>
  <cp:lastPrinted>2019-10-02T21:32:53Z</cp:lastPrinted>
  <dcterms:created xsi:type="dcterms:W3CDTF">2018-08-14T20:20:16Z</dcterms:created>
  <dcterms:modified xsi:type="dcterms:W3CDTF">2019-10-02T21:35:57Z</dcterms:modified>
</cp:coreProperties>
</file>